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1835" activeTab="4"/>
  </bookViews>
  <sheets>
    <sheet name="Situația Ec-Fin _ Indicatori" sheetId="6" r:id="rId1"/>
    <sheet name="Dinamică_Personal" sheetId="8" r:id="rId2"/>
    <sheet name="Situație_Proiecte" sheetId="7" r:id="rId3"/>
    <sheet name="Rezultate CDI" sheetId="1" r:id="rId4"/>
    <sheet name="Rezultate CDI valorificate" sheetId="2" r:id="rId5"/>
    <sheet name="Echipamente_CDI" sheetId="4" r:id="rId6"/>
    <sheet name="Sheet2" sheetId="5" state="hidden" r:id="rId7"/>
  </sheets>
  <definedNames>
    <definedName name="_ftn1" localSheetId="4">'Rezultate CDI valorificate'!#REF!</definedName>
    <definedName name="_ftn2" localSheetId="4">'Rezultate CDI valorificate'!$B$49</definedName>
    <definedName name="_ftn3" localSheetId="4">'Rezultate CDI valorificate'!$B$50</definedName>
    <definedName name="_ftn4" localSheetId="4">'Rezultate CDI valorificate'!$B$51</definedName>
    <definedName name="_ftnref1" localSheetId="4">'Rezultate CDI valorificate'!$C$6</definedName>
    <definedName name="_ftnref2" localSheetId="4">'Rezultate CDI valorificate'!$D$6</definedName>
    <definedName name="_ftnref3" localSheetId="4">'Rezultate CDI valorificate'!$E$6</definedName>
    <definedName name="_ftnref4" localSheetId="4">'Rezultate CDI valorificate'!$F$6</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3" i="1" l="1"/>
  <c r="P23" i="1" s="1"/>
  <c r="G24" i="1"/>
  <c r="P24" i="1" s="1"/>
  <c r="G25" i="1"/>
  <c r="P25" i="1" s="1"/>
  <c r="G26" i="1"/>
  <c r="P26" i="1" s="1"/>
  <c r="G27" i="1"/>
  <c r="P27" i="1" s="1"/>
  <c r="G28" i="1"/>
  <c r="P28" i="1" s="1"/>
  <c r="G29" i="1"/>
  <c r="P29" i="1" s="1"/>
  <c r="G30" i="1"/>
  <c r="P30" i="1" s="1"/>
  <c r="G22" i="1"/>
  <c r="P22" i="1" s="1"/>
  <c r="G14" i="1"/>
  <c r="P14" i="1" s="1"/>
  <c r="G15" i="1"/>
  <c r="P15" i="1" s="1"/>
  <c r="G16" i="1"/>
  <c r="P16" i="1" s="1"/>
  <c r="G17" i="1"/>
  <c r="P17" i="1" s="1"/>
  <c r="G18" i="1"/>
  <c r="P18" i="1" s="1"/>
  <c r="G19" i="1"/>
  <c r="P19" i="1" s="1"/>
  <c r="G13" i="1"/>
  <c r="P13" i="1" s="1"/>
  <c r="H27" i="8"/>
  <c r="L27" i="8"/>
  <c r="P27" i="8"/>
  <c r="T27" i="8"/>
  <c r="X27" i="8"/>
  <c r="C27" i="8" l="1"/>
  <c r="M27" i="8" s="1"/>
  <c r="U27" i="8"/>
  <c r="D41" i="1"/>
  <c r="D37" i="1"/>
  <c r="D36" i="1"/>
  <c r="D35" i="1"/>
  <c r="D34" i="1"/>
  <c r="D33" i="1"/>
  <c r="D30" i="1"/>
  <c r="D28" i="1"/>
  <c r="D29" i="1"/>
  <c r="D26" i="1"/>
  <c r="D19" i="1"/>
  <c r="F19" i="1" s="1"/>
  <c r="D27" i="1"/>
  <c r="D25" i="1"/>
  <c r="D24" i="1"/>
  <c r="D23" i="1"/>
  <c r="D22" i="1"/>
  <c r="D15" i="1"/>
  <c r="D16" i="1"/>
  <c r="D17" i="1"/>
  <c r="D18" i="1"/>
  <c r="D14" i="1"/>
  <c r="D13" i="1"/>
  <c r="D10" i="1"/>
  <c r="D8" i="1"/>
  <c r="D9" i="1"/>
  <c r="D7" i="1"/>
  <c r="D6" i="1"/>
  <c r="Q27" i="8" l="1"/>
  <c r="E27" i="8"/>
  <c r="Y27" i="8"/>
  <c r="I27" i="8"/>
  <c r="P9" i="4"/>
  <c r="P10" i="4"/>
  <c r="P11" i="4"/>
  <c r="P12" i="4"/>
  <c r="P13" i="4"/>
  <c r="P14" i="4"/>
  <c r="P15" i="4"/>
  <c r="P16" i="4"/>
  <c r="P17" i="4"/>
  <c r="P18" i="4"/>
  <c r="P19" i="4"/>
  <c r="P20" i="4"/>
  <c r="P21" i="4"/>
  <c r="P8" i="4"/>
  <c r="P22" i="4"/>
  <c r="P23" i="4"/>
  <c r="P24" i="4"/>
  <c r="P25" i="4"/>
  <c r="P26" i="4"/>
  <c r="P27" i="4"/>
  <c r="P28" i="4"/>
  <c r="P29" i="4"/>
  <c r="P30" i="4"/>
  <c r="P43" i="4"/>
  <c r="P72" i="4"/>
  <c r="P7" i="4"/>
  <c r="C7" i="7"/>
  <c r="X34" i="8" l="1"/>
  <c r="T34" i="8"/>
  <c r="P34" i="8"/>
  <c r="L34" i="8"/>
  <c r="H34" i="8"/>
  <c r="X33" i="8"/>
  <c r="T33" i="8"/>
  <c r="P33" i="8"/>
  <c r="L33" i="8"/>
  <c r="H33" i="8"/>
  <c r="X32" i="8"/>
  <c r="T32" i="8"/>
  <c r="P32" i="8"/>
  <c r="L32" i="8"/>
  <c r="H32" i="8"/>
  <c r="X31" i="8"/>
  <c r="T31" i="8"/>
  <c r="P31" i="8"/>
  <c r="L31" i="8"/>
  <c r="H31" i="8"/>
  <c r="X30" i="8"/>
  <c r="T30" i="8"/>
  <c r="P30" i="8"/>
  <c r="L30" i="8"/>
  <c r="H30" i="8"/>
  <c r="W29" i="8"/>
  <c r="V29" i="8"/>
  <c r="S29" i="8"/>
  <c r="R29" i="8"/>
  <c r="O29" i="8"/>
  <c r="N29" i="8"/>
  <c r="K29" i="8"/>
  <c r="J29" i="8"/>
  <c r="G29" i="8"/>
  <c r="F29" i="8"/>
  <c r="B29" i="8"/>
  <c r="X28" i="8"/>
  <c r="T28" i="8"/>
  <c r="P28" i="8"/>
  <c r="L28" i="8"/>
  <c r="H28" i="8"/>
  <c r="X26" i="8"/>
  <c r="T26" i="8"/>
  <c r="P26" i="8"/>
  <c r="L26" i="8"/>
  <c r="H26" i="8"/>
  <c r="X25" i="8"/>
  <c r="T25" i="8"/>
  <c r="P25" i="8"/>
  <c r="L25" i="8"/>
  <c r="H25" i="8"/>
  <c r="X24" i="8"/>
  <c r="T24" i="8"/>
  <c r="P24" i="8"/>
  <c r="L24" i="8"/>
  <c r="H24" i="8"/>
  <c r="W23" i="8"/>
  <c r="V23" i="8"/>
  <c r="S23" i="8"/>
  <c r="R23" i="8"/>
  <c r="O23" i="8"/>
  <c r="N23" i="8"/>
  <c r="K23" i="8"/>
  <c r="J23" i="8"/>
  <c r="G23" i="8"/>
  <c r="F23" i="8"/>
  <c r="B23" i="8"/>
  <c r="X22" i="8"/>
  <c r="Y22" i="8" s="1"/>
  <c r="T22" i="8"/>
  <c r="U22" i="8" s="1"/>
  <c r="P22" i="8"/>
  <c r="Q22" i="8" s="1"/>
  <c r="L22" i="8"/>
  <c r="M22" i="8" s="1"/>
  <c r="H22" i="8"/>
  <c r="I22" i="8" s="1"/>
  <c r="E22" i="8"/>
  <c r="X21" i="8"/>
  <c r="T21" i="8"/>
  <c r="P21" i="8"/>
  <c r="L21" i="8"/>
  <c r="H21" i="8"/>
  <c r="X20" i="8"/>
  <c r="T20" i="8"/>
  <c r="P20" i="8"/>
  <c r="L20" i="8"/>
  <c r="H20" i="8"/>
  <c r="X19" i="8"/>
  <c r="T19" i="8"/>
  <c r="P19" i="8"/>
  <c r="L19" i="8"/>
  <c r="H19" i="8"/>
  <c r="X18" i="8"/>
  <c r="T18" i="8"/>
  <c r="P18" i="8"/>
  <c r="L18" i="8"/>
  <c r="H18" i="8"/>
  <c r="W17" i="8"/>
  <c r="V17" i="8"/>
  <c r="S17" i="8"/>
  <c r="R17" i="8"/>
  <c r="O17" i="8"/>
  <c r="N17" i="8"/>
  <c r="K17" i="8"/>
  <c r="J17" i="8"/>
  <c r="G17" i="8"/>
  <c r="F17" i="8"/>
  <c r="B17" i="8"/>
  <c r="X16" i="8"/>
  <c r="T16" i="8"/>
  <c r="P16" i="8"/>
  <c r="L16" i="8"/>
  <c r="H16" i="8"/>
  <c r="X15" i="8"/>
  <c r="T15" i="8"/>
  <c r="P15" i="8"/>
  <c r="L15" i="8"/>
  <c r="H15" i="8"/>
  <c r="X14" i="8"/>
  <c r="T14" i="8"/>
  <c r="P14" i="8"/>
  <c r="L14" i="8"/>
  <c r="H14" i="8"/>
  <c r="X13" i="8"/>
  <c r="T13" i="8"/>
  <c r="P13" i="8"/>
  <c r="L13" i="8"/>
  <c r="H13" i="8"/>
  <c r="X12" i="8"/>
  <c r="T12" i="8"/>
  <c r="P12" i="8"/>
  <c r="L12" i="8"/>
  <c r="H12" i="8"/>
  <c r="W11" i="8"/>
  <c r="V11" i="8"/>
  <c r="S11" i="8"/>
  <c r="R11" i="8"/>
  <c r="O11" i="8"/>
  <c r="N11" i="8"/>
  <c r="K11" i="8"/>
  <c r="J11" i="8"/>
  <c r="G11" i="8"/>
  <c r="F11" i="8"/>
  <c r="B11" i="8"/>
  <c r="X29" i="8" l="1"/>
  <c r="T29" i="8"/>
  <c r="C34" i="8"/>
  <c r="E34" i="8" s="1"/>
  <c r="P29" i="8"/>
  <c r="C33" i="8"/>
  <c r="E33" i="8" s="1"/>
  <c r="L29" i="8"/>
  <c r="Y34" i="8"/>
  <c r="H29" i="8"/>
  <c r="W10" i="8"/>
  <c r="O10" i="8"/>
  <c r="N10" i="8"/>
  <c r="J10" i="8"/>
  <c r="G10" i="8"/>
  <c r="C18" i="8"/>
  <c r="I18" i="8" s="1"/>
  <c r="T17" i="8"/>
  <c r="V10" i="8"/>
  <c r="T11" i="8"/>
  <c r="S10" i="8"/>
  <c r="K10" i="8"/>
  <c r="F10" i="8"/>
  <c r="B10" i="8"/>
  <c r="R10" i="8"/>
  <c r="C28" i="8"/>
  <c r="E28" i="8" s="1"/>
  <c r="C25" i="8"/>
  <c r="E25" i="8" s="1"/>
  <c r="X11" i="8"/>
  <c r="M18" i="8"/>
  <c r="H23" i="8"/>
  <c r="C24" i="8"/>
  <c r="M24" i="8" s="1"/>
  <c r="C13" i="8"/>
  <c r="E13" i="8" s="1"/>
  <c r="C15" i="8"/>
  <c r="E15" i="8" s="1"/>
  <c r="P23" i="8"/>
  <c r="C14" i="8"/>
  <c r="E14" i="8" s="1"/>
  <c r="C16" i="8"/>
  <c r="M16" i="8" s="1"/>
  <c r="X17" i="8"/>
  <c r="C32" i="8"/>
  <c r="C19" i="8"/>
  <c r="Y19" i="8" s="1"/>
  <c r="C21" i="8"/>
  <c r="E21" i="8" s="1"/>
  <c r="X23" i="8"/>
  <c r="C30" i="8"/>
  <c r="C31" i="8"/>
  <c r="M31" i="8" s="1"/>
  <c r="H17" i="8"/>
  <c r="C20" i="8"/>
  <c r="E20" i="8" s="1"/>
  <c r="L17" i="8"/>
  <c r="C26" i="8"/>
  <c r="E26" i="8" s="1"/>
  <c r="C12" i="8"/>
  <c r="H11" i="8"/>
  <c r="T23" i="8"/>
  <c r="P11" i="8"/>
  <c r="L23" i="8"/>
  <c r="L11" i="8"/>
  <c r="P17" i="8"/>
  <c r="M34" i="8" l="1"/>
  <c r="I34" i="8"/>
  <c r="U34" i="8"/>
  <c r="Q34" i="8"/>
  <c r="U33" i="8"/>
  <c r="Q33" i="8"/>
  <c r="I33" i="8"/>
  <c r="Y33" i="8"/>
  <c r="M33" i="8"/>
  <c r="I31" i="8"/>
  <c r="Y31" i="8"/>
  <c r="Q31" i="8"/>
  <c r="Q26" i="8"/>
  <c r="M25" i="8"/>
  <c r="Y25" i="8"/>
  <c r="Q25" i="8"/>
  <c r="I24" i="8"/>
  <c r="Q24" i="8"/>
  <c r="U24" i="8"/>
  <c r="Y24" i="8"/>
  <c r="E18" i="8"/>
  <c r="U18" i="8"/>
  <c r="Q18" i="8"/>
  <c r="Y18" i="8"/>
  <c r="U19" i="8"/>
  <c r="Q19" i="8"/>
  <c r="M21" i="8"/>
  <c r="U20" i="8"/>
  <c r="Y20" i="8"/>
  <c r="U15" i="8"/>
  <c r="Y14" i="8"/>
  <c r="Q14" i="8"/>
  <c r="Y13" i="8"/>
  <c r="Q13" i="8"/>
  <c r="M13" i="8"/>
  <c r="E12" i="8"/>
  <c r="C11" i="8"/>
  <c r="M11" i="8" s="1"/>
  <c r="C29" i="8"/>
  <c r="E30" i="8"/>
  <c r="Q30" i="8"/>
  <c r="M30" i="8"/>
  <c r="Q16" i="8"/>
  <c r="E16" i="8"/>
  <c r="C17" i="8"/>
  <c r="Q17" i="8" s="1"/>
  <c r="I20" i="8"/>
  <c r="I30" i="8"/>
  <c r="Q12" i="8"/>
  <c r="I16" i="8"/>
  <c r="I28" i="8"/>
  <c r="Q20" i="8"/>
  <c r="U28" i="8"/>
  <c r="U12" i="8"/>
  <c r="Q15" i="8"/>
  <c r="E32" i="8"/>
  <c r="U32" i="8"/>
  <c r="Q32" i="8"/>
  <c r="M12" i="8"/>
  <c r="I15" i="8"/>
  <c r="M15" i="8"/>
  <c r="U30" i="8"/>
  <c r="I13" i="8"/>
  <c r="I26" i="8"/>
  <c r="I32" i="8"/>
  <c r="Y30" i="8"/>
  <c r="M28" i="8"/>
  <c r="Q28" i="8"/>
  <c r="U13" i="8"/>
  <c r="X10" i="8"/>
  <c r="Y32" i="8"/>
  <c r="Y28" i="8"/>
  <c r="I14" i="8"/>
  <c r="M26" i="8"/>
  <c r="Y15" i="8"/>
  <c r="I12" i="8"/>
  <c r="Y12" i="8"/>
  <c r="Y16" i="8"/>
  <c r="U21" i="8"/>
  <c r="U16" i="8"/>
  <c r="M32" i="8"/>
  <c r="I21" i="8"/>
  <c r="Y26" i="8"/>
  <c r="Y21" i="8"/>
  <c r="C23" i="8"/>
  <c r="E24" i="8"/>
  <c r="I25" i="8"/>
  <c r="M14" i="8"/>
  <c r="U26" i="8"/>
  <c r="U14" i="8"/>
  <c r="E31" i="8"/>
  <c r="U31" i="8"/>
  <c r="I19" i="8"/>
  <c r="E19" i="8"/>
  <c r="U25" i="8"/>
  <c r="M20" i="8"/>
  <c r="M19" i="8"/>
  <c r="Q21" i="8"/>
  <c r="L10" i="8"/>
  <c r="H10" i="8"/>
  <c r="P10" i="8"/>
  <c r="T10" i="8"/>
  <c r="I17" i="8" l="1"/>
  <c r="I11" i="8"/>
  <c r="I23" i="8"/>
  <c r="E23" i="8"/>
  <c r="Q23" i="8"/>
  <c r="M23" i="8"/>
  <c r="E29" i="8"/>
  <c r="I29" i="8"/>
  <c r="U29" i="8"/>
  <c r="Y29" i="8"/>
  <c r="Q29" i="8"/>
  <c r="M29" i="8"/>
  <c r="C10" i="8"/>
  <c r="E10" i="8" s="1"/>
  <c r="E11" i="8"/>
  <c r="U11" i="8"/>
  <c r="E17" i="8"/>
  <c r="M17" i="8"/>
  <c r="U17" i="8"/>
  <c r="Y17" i="8"/>
  <c r="U23" i="8"/>
  <c r="Q11" i="8"/>
  <c r="Y11" i="8"/>
  <c r="Y23" i="8"/>
  <c r="F29" i="1"/>
  <c r="H29" i="1"/>
  <c r="J29" i="1"/>
  <c r="L29" i="1"/>
  <c r="N29" i="1"/>
  <c r="M10" i="8" l="1"/>
  <c r="U10" i="8"/>
  <c r="Y10" i="8"/>
  <c r="I10" i="8"/>
  <c r="Q10" i="8"/>
  <c r="N7" i="7"/>
  <c r="L7" i="7"/>
  <c r="J7" i="7"/>
  <c r="H7" i="7"/>
  <c r="F7" i="7"/>
  <c r="D7" i="7"/>
  <c r="N73" i="4" l="1"/>
  <c r="N10" i="1" l="1"/>
  <c r="L10" i="1"/>
  <c r="J10" i="1"/>
  <c r="H10" i="1"/>
  <c r="F10" i="1"/>
  <c r="H43" i="2"/>
  <c r="F16" i="1"/>
  <c r="H16" i="1"/>
  <c r="J16" i="1"/>
  <c r="L16" i="1"/>
  <c r="N16" i="1"/>
  <c r="F17" i="1"/>
  <c r="H17" i="1"/>
  <c r="J17" i="1"/>
  <c r="L17" i="1"/>
  <c r="N17" i="1"/>
  <c r="N23" i="1"/>
  <c r="N24" i="1"/>
  <c r="N25" i="1"/>
  <c r="N26" i="1"/>
  <c r="N27" i="1"/>
  <c r="N28" i="1"/>
  <c r="N30" i="1"/>
  <c r="N33" i="1"/>
  <c r="N34" i="1"/>
  <c r="N35" i="1"/>
  <c r="N36" i="1"/>
  <c r="N37" i="1"/>
  <c r="N22" i="1"/>
  <c r="N14" i="1"/>
  <c r="N15" i="1"/>
  <c r="N18" i="1"/>
  <c r="N19" i="1"/>
  <c r="N13" i="1"/>
  <c r="L23" i="1"/>
  <c r="L24" i="1"/>
  <c r="L25" i="1"/>
  <c r="L26" i="1"/>
  <c r="L27" i="1"/>
  <c r="L28" i="1"/>
  <c r="L30" i="1"/>
  <c r="L33" i="1"/>
  <c r="L34" i="1"/>
  <c r="L35" i="1"/>
  <c r="L36" i="1"/>
  <c r="L37" i="1"/>
  <c r="L22" i="1"/>
  <c r="L14" i="1"/>
  <c r="L15" i="1"/>
  <c r="L18" i="1"/>
  <c r="L19" i="1"/>
  <c r="L13" i="1"/>
  <c r="J23" i="1"/>
  <c r="J24" i="1"/>
  <c r="J25" i="1"/>
  <c r="J26" i="1"/>
  <c r="J27" i="1"/>
  <c r="J28" i="1"/>
  <c r="J30" i="1"/>
  <c r="J33" i="1"/>
  <c r="J34" i="1"/>
  <c r="J35" i="1"/>
  <c r="J36" i="1"/>
  <c r="J37" i="1"/>
  <c r="J22" i="1"/>
  <c r="J14" i="1"/>
  <c r="J15" i="1"/>
  <c r="J18" i="1"/>
  <c r="J19" i="1"/>
  <c r="J13" i="1"/>
  <c r="N7" i="1" l="1"/>
  <c r="N8" i="1"/>
  <c r="N9" i="1"/>
  <c r="N6" i="1"/>
  <c r="L7" i="1"/>
  <c r="L8" i="1"/>
  <c r="L9" i="1"/>
  <c r="L6" i="1"/>
  <c r="J7" i="1"/>
  <c r="J8" i="1"/>
  <c r="J9" i="1"/>
  <c r="J6" i="1"/>
  <c r="H23" i="1"/>
  <c r="H24" i="1"/>
  <c r="H25" i="1"/>
  <c r="H26" i="1"/>
  <c r="H27" i="1"/>
  <c r="H28" i="1"/>
  <c r="H30" i="1"/>
  <c r="H33" i="1"/>
  <c r="H34" i="1"/>
  <c r="H35" i="1"/>
  <c r="H36" i="1"/>
  <c r="H37" i="1"/>
  <c r="H22" i="1"/>
  <c r="H14" i="1"/>
  <c r="H15" i="1"/>
  <c r="H18" i="1"/>
  <c r="H19" i="1"/>
  <c r="H13" i="1"/>
  <c r="H7" i="1"/>
  <c r="H8" i="1"/>
  <c r="H9" i="1"/>
  <c r="H6" i="1"/>
  <c r="F23" i="1"/>
  <c r="F24" i="1"/>
  <c r="F25" i="1"/>
  <c r="F27" i="1"/>
  <c r="F28" i="1"/>
  <c r="F30" i="1"/>
  <c r="F33" i="1"/>
  <c r="F34" i="1"/>
  <c r="F35" i="1"/>
  <c r="F36" i="1"/>
  <c r="F37" i="1"/>
  <c r="F22" i="1"/>
  <c r="F14" i="1"/>
  <c r="F15" i="1"/>
  <c r="F18" i="1"/>
  <c r="F13" i="1"/>
  <c r="F7" i="1"/>
  <c r="F8" i="1"/>
  <c r="F9" i="1"/>
  <c r="F6" i="1"/>
</calcChain>
</file>

<file path=xl/sharedStrings.xml><?xml version="1.0" encoding="utf-8"?>
<sst xmlns="http://schemas.openxmlformats.org/spreadsheetml/2006/main" count="1419" uniqueCount="514">
  <si>
    <t>Nr. crt.</t>
  </si>
  <si>
    <t>TOTAL</t>
  </si>
  <si>
    <t>NOI</t>
  </si>
  <si>
    <t>MODERNIZATE</t>
  </si>
  <si>
    <t xml:space="preserve">TOTAL </t>
  </si>
  <si>
    <t xml:space="preserve">Prototipuri </t>
  </si>
  <si>
    <t>Tehnologii</t>
  </si>
  <si>
    <t>Citări în sistemul ISI al cercetărilor brevetate</t>
  </si>
  <si>
    <t>Studii prospective și tehnologice</t>
  </si>
  <si>
    <t xml:space="preserve">Normative </t>
  </si>
  <si>
    <t xml:space="preserve">Proceduri și metodologii </t>
  </si>
  <si>
    <t>Planuri tehnice</t>
  </si>
  <si>
    <t>Drepturi de autor protejate ORDA sau în sisteme similare</t>
  </si>
  <si>
    <t xml:space="preserve">din care: </t>
  </si>
  <si>
    <t xml:space="preserve">DENUMIREA INDICATORILOR </t>
  </si>
  <si>
    <t>Numărul de cărţi publicate</t>
  </si>
  <si>
    <t xml:space="preserve">Numărul de lucrări prezentate la manifestări ştiinţifice </t>
  </si>
  <si>
    <t>Numărul de lucrări prezentate la manifestări ştiinţifice publicate în volum</t>
  </si>
  <si>
    <t>Numărul de manifestări știinţiice organizate de institut, cu participare internaţională</t>
  </si>
  <si>
    <t>Documentații tehnico-economice</t>
  </si>
  <si>
    <t>Numărul de manifestări ştiinţifice 
(congrese, conferinţe) organizate de institut</t>
  </si>
  <si>
    <t>TOTAL GENERAL</t>
  </si>
  <si>
    <t>VALORIFICATE
 ÎN DOMENIUL
HIGH-TECH</t>
  </si>
  <si>
    <t>VALORIFICATE 
LA OPERATORI ECONOMICI</t>
  </si>
  <si>
    <t>BAZATE 
PE BREVETE</t>
  </si>
  <si>
    <t>%</t>
  </si>
  <si>
    <t>ȚARĂ</t>
  </si>
  <si>
    <t>STRĂINĂTATE</t>
  </si>
  <si>
    <t>UE</t>
  </si>
  <si>
    <t xml:space="preserve"> SUA</t>
  </si>
  <si>
    <t>JAPONIA</t>
  </si>
  <si>
    <t>Total</t>
  </si>
  <si>
    <t>DA / NU</t>
  </si>
  <si>
    <t>Observații:</t>
  </si>
  <si>
    <t>Numărul de articole publicate în reviste ştiinţifice indexate BDI</t>
  </si>
  <si>
    <t>Citări științifice / tehnice în reviste de specialitate indexate ISI</t>
  </si>
  <si>
    <t>Numărul de articole publicate în străinătate în reviste indexate ISI</t>
  </si>
  <si>
    <t>Factor de impact cumulat al lucrărilor indexate ISI</t>
  </si>
  <si>
    <t xml:space="preserve">REZULTATE CDI INCD valorificate până la data de 31 Decembrie
- CORELAT CU PUNCTUL 7 DIN RAPORTUL DE ACTIVITATE - </t>
  </si>
  <si>
    <t>DENUMIRE REZULTAT CDI VALORIFICAT</t>
  </si>
  <si>
    <t>BENEFICIAR</t>
  </si>
  <si>
    <t>[2] număr de articole sțiințifice asociate</t>
  </si>
  <si>
    <t>[3] număr de drepturi de proprietate intelectuală asociate (brevet invenție, model de utilitate etc.) asociate</t>
  </si>
  <si>
    <t>[4] ex. comercializare, licențiere, alte forme de exploatare a DPI, microproducție, servicii etc</t>
  </si>
  <si>
    <t>n</t>
  </si>
  <si>
    <t>Modele de utilitate</t>
  </si>
  <si>
    <t>Marcă înregistrată</t>
  </si>
  <si>
    <t>DESCRIERE 
REZULTAT CDI</t>
  </si>
  <si>
    <t>TIP[1]
REZULTAT</t>
  </si>
  <si>
    <r>
      <t>GRAD[2]</t>
    </r>
    <r>
      <rPr>
        <b/>
        <sz val="8"/>
        <color theme="0"/>
        <rFont val="Trebuchet MS"/>
        <family val="2"/>
      </rPr>
      <t xml:space="preserve"> </t>
    </r>
    <r>
      <rPr>
        <b/>
        <sz val="11"/>
        <color theme="0"/>
        <rFont val="Trebuchet MS"/>
        <family val="2"/>
      </rPr>
      <t xml:space="preserve">
NOUTATE</t>
    </r>
  </si>
  <si>
    <t>GRAD[3] 
COMERCIALIZARE</t>
  </si>
  <si>
    <t xml:space="preserve">MODALITATE[4]
VALORIFICARE </t>
  </si>
  <si>
    <t>NOTĂ: pentru fiecare rezultat CDI valorificat se anexează o fișă de produs/tehnologie</t>
  </si>
  <si>
    <t>TOTAL GENERAL (mii Lei)</t>
  </si>
  <si>
    <t>Cereri de brevete de invenție</t>
  </si>
  <si>
    <t>Brevete de invenție acordate</t>
  </si>
  <si>
    <t>Brevete de invenție valorificate</t>
  </si>
  <si>
    <t>Produse (soiuri plante, etc.)</t>
  </si>
  <si>
    <t>Instalații pilot</t>
  </si>
  <si>
    <t>Servicii tehnologice</t>
  </si>
  <si>
    <t>TABEL 3</t>
  </si>
  <si>
    <t>[1] ex. PN - produs nou; PM - produs modernizat; TN - tehnologie nouă; TM - tehnologie modernizată -&gt; vezi corelarea cu TABEL 2</t>
  </si>
  <si>
    <t>INCD</t>
  </si>
  <si>
    <t>______________________________________________________</t>
  </si>
  <si>
    <t>STRUCTURA PERSONAL</t>
  </si>
  <si>
    <t>TOTAL, CF. STAT FUNCTII APROBAT DE CA</t>
  </si>
  <si>
    <t>TOTAL, CF. STAT PERSONAL APROBAT DE CA, din care</t>
  </si>
  <si>
    <t>GRADUL DE OCUPARE</t>
  </si>
  <si>
    <t>PERSONAL  
[20-35 ani]</t>
  </si>
  <si>
    <t>PERSONAL 
[36-45 ani]</t>
  </si>
  <si>
    <t>PERSONAL 
[46-55 ani]</t>
  </si>
  <si>
    <t>PERSONAL 
[56-65 ani]</t>
  </si>
  <si>
    <t>PERSONAL 
[ &gt; 65 ani]</t>
  </si>
  <si>
    <t>F</t>
  </si>
  <si>
    <t>B</t>
  </si>
  <si>
    <t>T</t>
  </si>
  <si>
    <t>PERSONAL, din care:</t>
  </si>
  <si>
    <t>se vor lua in considerare aplicarea prevederilor din codul muncii coroborat cu cele din Lg 319 din 2003, inclusiv pentru persoanele care au statutul de pensionar MApN, MAI etc. care indeplinesc cumulativ conditiile de pensionare</t>
  </si>
  <si>
    <t>CERCETATORI STIINTIFICI, din care:</t>
  </si>
  <si>
    <t>INDICATORI</t>
  </si>
  <si>
    <t>CS I</t>
  </si>
  <si>
    <t>VÂRSTA MEDIE - TOTAL PERSONAL</t>
  </si>
  <si>
    <t>CS II</t>
  </si>
  <si>
    <t>VÂRSTA MEDIE - PERSONAL CDI</t>
  </si>
  <si>
    <t>CS III</t>
  </si>
  <si>
    <t>NUMĂR DOCTORI</t>
  </si>
  <si>
    <t>CS</t>
  </si>
  <si>
    <t>NUMĂR CONDUCĂTORI DOCTORAT</t>
  </si>
  <si>
    <t>ASC</t>
  </si>
  <si>
    <t>NR. MEMBRI COMITETE ȘTIINȚIFICE</t>
  </si>
  <si>
    <t>INGINERI DEZVOLTARE TEHNOLOGICA, din care:</t>
  </si>
  <si>
    <t>NR. MEMBRI COMITETE 
REDACȚIE REVISTE COTATE ISI</t>
  </si>
  <si>
    <t>IDT I</t>
  </si>
  <si>
    <t>NR. PERSONAL IMPLICAT ÎN ITT</t>
  </si>
  <si>
    <t>IDT II</t>
  </si>
  <si>
    <t>NR. PERSONAL IMPLICAT 
ÎN MARKETING</t>
  </si>
  <si>
    <t>IDT III</t>
  </si>
  <si>
    <t>NR. CERCETĂTORI IMPLICAȚI ÎN PROIECTE NAȚIONALE</t>
  </si>
  <si>
    <t>IDT</t>
  </si>
  <si>
    <t>NR. CERCETĂTORI IMPLICAȚI ÎN PROIECTE CD INTERNAȚIONALE</t>
  </si>
  <si>
    <t>PERSONAL AUXILIAR STUDII SUPERIOARE ACTIV. CD</t>
  </si>
  <si>
    <t>NR. CERCETĂTORI DETAȘAȚI LA OPERATORI ECONOMICI</t>
  </si>
  <si>
    <t>PERSONAL AUXILIAR STUDII MEDII ACTIV. CD, din care:</t>
  </si>
  <si>
    <t>NR. CERCETĂTORI DETAȘAȚI LA UNITĂȚI DE CERCETARE DIN STRĂINĂTATE</t>
  </si>
  <si>
    <t>T I</t>
  </si>
  <si>
    <t>NR. CERCETĂTORI DETAȘAȚI DIN STRĂINĂTATE LA INCD</t>
  </si>
  <si>
    <t>T II</t>
  </si>
  <si>
    <t>T III</t>
  </si>
  <si>
    <t>T S</t>
  </si>
  <si>
    <t>PERSONAL DIN APARATUL FUNCTIONAL, din care:</t>
  </si>
  <si>
    <t>INGINERI</t>
  </si>
  <si>
    <t>ECONOMISTI</t>
  </si>
  <si>
    <t>JURISTI</t>
  </si>
  <si>
    <t>ALTII CU STUDII SUPERIOARE</t>
  </si>
  <si>
    <t>ALTII CU STUDII MEDII</t>
  </si>
  <si>
    <t>SALARIU MEDIU</t>
  </si>
  <si>
    <t>-</t>
  </si>
  <si>
    <t>Anexa 4</t>
  </si>
  <si>
    <t xml:space="preserve">ECHIPAMENTE CU VALOARE DE INVENTAR &gt; 100.000 EUR până la data de 31 Decembrie
- CORELAT CU PUNCTUL 6 DIN RAPORTUL DE ACTIVITATE - </t>
  </si>
  <si>
    <t>DENUMIREA ECHIPAMENTELOR</t>
  </si>
  <si>
    <t>VALOARE 
[MII LEI]</t>
  </si>
  <si>
    <t>AN ACHIZIȚIE</t>
  </si>
  <si>
    <t>GRAD DE UTILIZARE 
[%]</t>
  </si>
  <si>
    <t>GRAD DE COMPETITIVITATE</t>
  </si>
  <si>
    <t>CD</t>
  </si>
  <si>
    <t xml:space="preserve">TESTE / ANALIZE </t>
  </si>
  <si>
    <t>MICROPRODUCȚIE</t>
  </si>
  <si>
    <t>TOTAL
din care:</t>
  </si>
  <si>
    <t>PN - PROGRAM NUCLEU</t>
  </si>
  <si>
    <t>PNCDI - PLANUL NAȚIONAL DE CDI</t>
  </si>
  <si>
    <t>FS - FONDURI STRUCTURALE</t>
  </si>
  <si>
    <t>FE - FONDURI EUROPENE PENTRU CDI</t>
  </si>
  <si>
    <t>FI - FONDURI INVESTIȚII ALE MISTERULUI COORDONATOR</t>
  </si>
  <si>
    <t>DA</t>
  </si>
  <si>
    <t>NU</t>
  </si>
  <si>
    <t>PN</t>
  </si>
  <si>
    <t>PNCDI</t>
  </si>
  <si>
    <t>FS</t>
  </si>
  <si>
    <t>FE</t>
  </si>
  <si>
    <t>FI</t>
  </si>
  <si>
    <t>SURSE DE FINANȚARE</t>
  </si>
  <si>
    <t>6 - 10 ani</t>
  </si>
  <si>
    <t>0 - 5 ani</t>
  </si>
  <si>
    <t>11 - 15 ani</t>
  </si>
  <si>
    <t>Nr crt</t>
  </si>
  <si>
    <t>ACTIVE TOTALE</t>
  </si>
  <si>
    <t>CAPITALURI PROPRII</t>
  </si>
  <si>
    <t xml:space="preserve">RATA ACTIVELOR IMOBILIZATE </t>
  </si>
  <si>
    <t>RATA STABILITĂȚII FINANCIARE</t>
  </si>
  <si>
    <t xml:space="preserve">RATA AUTONOMIEI FINANCIARE </t>
  </si>
  <si>
    <t>LICHIDITATEA GENERALĂ</t>
  </si>
  <si>
    <t>RATA SOLVABILITĂȚII GENERALE</t>
  </si>
  <si>
    <t>ECHIPAMENTE</t>
  </si>
  <si>
    <t>INVESTITII IN ECHIPAMENTE/ DOTARI/MIJLOACE FIXE DE CDI</t>
  </si>
  <si>
    <t>Din care echipamente pentru laboratoare de cercerare</t>
  </si>
  <si>
    <t>SITUAȚIA VENITURILOR</t>
  </si>
  <si>
    <t>Venituri din alte activități (producție, servicii, etc.)</t>
  </si>
  <si>
    <t>VENITURI TOTALE</t>
  </si>
  <si>
    <t>Ponderea veniturilor din CDI în total venituri</t>
  </si>
  <si>
    <t>SITUAȚIA CHELTUIELILOR</t>
  </si>
  <si>
    <t>Cheltuieli cu personalul</t>
  </si>
  <si>
    <t>Cheltuieli cu utilitățile</t>
  </si>
  <si>
    <t>CHELTUIELI TOTALE</t>
  </si>
  <si>
    <t>Ponderea cheltuielilor cu personalul în cheltuieli totale</t>
  </si>
  <si>
    <t>REZULTATELE FINANCIARE / RENTABILITATEA</t>
  </si>
  <si>
    <t>PROFIT NET</t>
  </si>
  <si>
    <t>Rata rentabilității economice (ROA)</t>
  </si>
  <si>
    <t>Marja profitului net</t>
  </si>
  <si>
    <t>Pierderea brută</t>
  </si>
  <si>
    <t>Productivitatea muncii - total personal</t>
  </si>
  <si>
    <t>Productivitatea muncii - personal CDI</t>
  </si>
  <si>
    <t>SITUAȚIA ECONOMICO-FINANCIARĂ</t>
  </si>
  <si>
    <t>SITUAȚIE PATRIMONIU</t>
  </si>
  <si>
    <t>SCURTĂ ANALIZĂ PRIVIND EVOLUȚIA INDICATORILOR</t>
  </si>
  <si>
    <t>Active Circulante</t>
  </si>
  <si>
    <t>Datorii istorice</t>
  </si>
  <si>
    <t>Datorii curente</t>
  </si>
  <si>
    <t>PRODUCTIVITATETA MUNCII</t>
  </si>
  <si>
    <t>Nr. Crt.</t>
  </si>
  <si>
    <r>
      <t xml:space="preserve">SITUATIA PERSONALULUI LA DATA DE 31 DECEMBRIE
</t>
    </r>
    <r>
      <rPr>
        <b/>
        <sz val="10"/>
        <rFont val="Trebuchet MS"/>
        <family val="2"/>
        <charset val="238"/>
      </rPr>
      <t xml:space="preserve"> - SE CORELEAZA CU PUNCTUL 5 DIN RAPORTUL ANUAL DE ACTIVITATE - </t>
    </r>
  </si>
  <si>
    <r>
      <rPr>
        <b/>
        <sz val="12"/>
        <color theme="1"/>
        <rFont val="Trebuchet MS"/>
        <family val="2"/>
        <charset val="238"/>
      </rPr>
      <t>F</t>
    </r>
    <r>
      <rPr>
        <sz val="11"/>
        <color theme="1"/>
        <rFont val="Trebuchet MS"/>
        <family val="2"/>
        <charset val="238"/>
      </rPr>
      <t xml:space="preserve"> = femei; </t>
    </r>
    <r>
      <rPr>
        <b/>
        <sz val="12"/>
        <color theme="1"/>
        <rFont val="Trebuchet MS"/>
        <family val="2"/>
        <charset val="238"/>
      </rPr>
      <t>B</t>
    </r>
    <r>
      <rPr>
        <sz val="11"/>
        <color theme="1"/>
        <rFont val="Trebuchet MS"/>
        <family val="2"/>
        <charset val="238"/>
      </rPr>
      <t xml:space="preserve"> = barbati; </t>
    </r>
    <r>
      <rPr>
        <b/>
        <sz val="12"/>
        <color theme="1"/>
        <rFont val="Trebuchet MS"/>
        <family val="2"/>
        <charset val="238"/>
      </rPr>
      <t>T</t>
    </r>
    <r>
      <rPr>
        <sz val="11"/>
        <color theme="1"/>
        <rFont val="Trebuchet MS"/>
        <family val="2"/>
        <charset val="238"/>
      </rPr>
      <t xml:space="preserve"> = total</t>
    </r>
  </si>
  <si>
    <t>NIVEL DE MATURITATE TEHNOLOGICĂ</t>
  </si>
  <si>
    <t>TRL 1</t>
  </si>
  <si>
    <t>TRL 2</t>
  </si>
  <si>
    <t>TRL 3</t>
  </si>
  <si>
    <t>TRL 4</t>
  </si>
  <si>
    <t>TRL 5</t>
  </si>
  <si>
    <t>TRL 6</t>
  </si>
  <si>
    <t>TRL 7</t>
  </si>
  <si>
    <t>TRL 8</t>
  </si>
  <si>
    <t>TRL 9</t>
  </si>
  <si>
    <t>Nota 1: Se va specifica dacă la nivelul INCD există rezultate CDI clasificate sau protejate ca secrete de serviciu</t>
  </si>
  <si>
    <t xml:space="preserve">TRL 1 </t>
  </si>
  <si>
    <t>din care:</t>
  </si>
  <si>
    <t>TRL 1 - Principii de bază observate   
TRL 2 - Formularea conceptului tehnologic   
TRL 3 - Demonstrarea conceptului privind funcționalitățile critice sau caracteristicile la nivel analitic sau experimental   
TRL 4 - Validarea componentelor și/sau a ansamblului în condiții de laborator   
TRL 5 - Validarea componentelor și/sau a ansamblului în condiții relevante de funcționare (mediul industrial)   
TRL 6 - Demonstrarea functionalității modelului în condiții relevante de funcționare (mediul industrial)   
TRL 7 - Demonstrarea functionalității prototipului în condiții relevante de funcționare   
TRL 8 - Sisteme finalizate și calificate   
TRL 9 - Sisteme a căror funcționalitate a fost demonstrată în mediul operațional</t>
  </si>
  <si>
    <t>Fundamentarea mentinerii in activitate conform reglementarilor in vigoare</t>
  </si>
  <si>
    <t xml:space="preserve">REZULTATE CDI INCD obținute până la data de 31 Decembrie
- CORELAT CU PUNCTUL 7 DIN RAPORTUL ANUAL DE ACTIVITATE - </t>
  </si>
  <si>
    <t>Rezultate CD aferente anului 2018 înregistrate în Registrul Special de evidență a rezultatelor CD clasificate conform TRL* (în cuantum)</t>
  </si>
  <si>
    <t>*Nota 2:  Se va specifica numărul de rezultate CD  înregistrate în Registrul special de evidență a rezultatelor CD în total și defalcat în funcție de (nivelul de dezvoltare tehnologică conform TRL)</t>
  </si>
  <si>
    <t xml:space="preserve">PARTICIPARE LA COMPETIȚII NAȚIONALE / INTERNAȚIONALE până la data de 31 Decembrie
- CORELAT CU PUNCTUL 7 DIN RAPORTUL ANUAL DE ACTIVITATE - </t>
  </si>
  <si>
    <t>RATA DE SUCCES</t>
  </si>
  <si>
    <t>SURSA DE FINANȚARE*</t>
  </si>
  <si>
    <t>NUMĂR PROIECTE ACCEPTATE LA FINANȚARE</t>
  </si>
  <si>
    <t>NUMĂR PROIECTE PROPUSE</t>
  </si>
  <si>
    <t>AS - ALTE SURSE</t>
  </si>
  <si>
    <t>AS</t>
  </si>
  <si>
    <t>* SURSA DE FINANȚARE</t>
  </si>
  <si>
    <t>MODERNIZATE
/  REVIZUITE</t>
  </si>
  <si>
    <t>Subvenții și transferuri</t>
  </si>
  <si>
    <t>Alte venituri (detaliați dacă este cazul)</t>
  </si>
  <si>
    <t>* excluzând veniturile în curs de realizare, înregistrate în anul următor - în acest caz în 2021</t>
  </si>
  <si>
    <r>
      <t>Venituri din CDI finanțate din fonduri publice</t>
    </r>
    <r>
      <rPr>
        <sz val="11"/>
        <color rgb="FFFF0000"/>
        <rFont val="Trebuchet MS"/>
        <family val="2"/>
      </rPr>
      <t>*</t>
    </r>
  </si>
  <si>
    <t>Active Imobilizate / Imobilizări corporale</t>
  </si>
  <si>
    <t>Active Imobilizate / Imobilizări necorporale</t>
  </si>
  <si>
    <t>Active Imobilizate / Imobilizări financiare</t>
  </si>
  <si>
    <t>1.1</t>
  </si>
  <si>
    <t>Nr. Total personal</t>
  </si>
  <si>
    <t>2.1.</t>
  </si>
  <si>
    <t>Nr. Personal CDI</t>
  </si>
  <si>
    <t>Alte cheltuieli (detaliați)</t>
  </si>
  <si>
    <t>PROFIT BRUT</t>
  </si>
  <si>
    <t>1.1.</t>
  </si>
  <si>
    <t>1.2.</t>
  </si>
  <si>
    <t>1.3.</t>
  </si>
  <si>
    <t>1.4.</t>
  </si>
  <si>
    <t>3.1.</t>
  </si>
  <si>
    <t>3.2.</t>
  </si>
  <si>
    <t>1.5.</t>
  </si>
  <si>
    <t>PNCDI / PN</t>
  </si>
  <si>
    <t>NOTĂ: 
- COMPLETAȚI EXCLUSIV CELULELE LIBERE</t>
  </si>
  <si>
    <t>DIRECȚII DE CERCETARE</t>
  </si>
  <si>
    <t>1. Bioeconomie
2. Tehnologia informaţiei şi a comunicaţiilor, spaţiu şi securitate
3. Energie, mediu şi schimbări climatice
4. Eco-nanotehnologii şi materiale avansate
5. Sănătate
6. Patrimoniu și identitate culturală
7. Tehnologii noi şi emergente</t>
  </si>
  <si>
    <t>2. Tehnologia informaţiei şi a comunicaţiilor, spaţiu şi securitate</t>
  </si>
  <si>
    <t>3. Energie, mediu şi schimbări climatice</t>
  </si>
  <si>
    <t>4. Eco-nanotehnologii şi materiale avansate</t>
  </si>
  <si>
    <t>5. Sănătate</t>
  </si>
  <si>
    <t>6. Patrimoniu și identitate culturală</t>
  </si>
  <si>
    <t>7. Tehnologii noi şi emergente</t>
  </si>
  <si>
    <t>NOTA: 
- valorile sa fie introduse in mii lei;
- ca si regula de inserare a cifrelor se va utiliza "." ca separator intre unitati si "," pentru zecimale
- valorile negative, pierderile, deficitul se înregistreaza cu minus în tabel</t>
  </si>
  <si>
    <r>
      <t>Venituri din CDI finanțate din fonduri atrase (inclusiv cele proprii)</t>
    </r>
    <r>
      <rPr>
        <sz val="11"/>
        <color rgb="FFFF0000"/>
        <rFont val="Trebuchet MS"/>
        <family val="2"/>
      </rPr>
      <t>*</t>
    </r>
  </si>
  <si>
    <r>
      <t xml:space="preserve">VENIT 
OBȚINUT
</t>
    </r>
    <r>
      <rPr>
        <b/>
        <sz val="12"/>
        <color theme="0"/>
        <rFont val="Trebuchet MS"/>
        <family val="2"/>
      </rPr>
      <t>[MII LEI]</t>
    </r>
  </si>
  <si>
    <t>&gt; 15 ani</t>
  </si>
  <si>
    <t>SURSE ATRASE / PROPRII</t>
  </si>
  <si>
    <t>RASPUNS INCHIS</t>
  </si>
  <si>
    <t>Bioeconomie</t>
  </si>
  <si>
    <t>Tehnologia informaţiei şi a comunicaţiilor, spaţiu şi securitate</t>
  </si>
  <si>
    <t>Energie, mediu şi schimbări climatice</t>
  </si>
  <si>
    <t>Eco-nanotehnologii şi materiale avansate</t>
  </si>
  <si>
    <t>Patrimoniu și identitate culturală</t>
  </si>
  <si>
    <t>Tehnologii noi şi emergente</t>
  </si>
  <si>
    <t>Sănătate</t>
  </si>
  <si>
    <r>
      <t>SURSA DE FINANȚARE</t>
    </r>
    <r>
      <rPr>
        <b/>
        <sz val="10"/>
        <color rgb="FFFF0000"/>
        <rFont val="Trebuchet MS"/>
        <family val="2"/>
      </rPr>
      <t>**</t>
    </r>
  </si>
  <si>
    <r>
      <t>DESTINAȚIE UTILIZARE</t>
    </r>
    <r>
      <rPr>
        <b/>
        <sz val="10"/>
        <color rgb="FFFF0000"/>
        <rFont val="Trebuchet MS"/>
        <family val="2"/>
      </rPr>
      <t>*</t>
    </r>
  </si>
  <si>
    <r>
      <t>DIRECȚIA DE CERCETARE</t>
    </r>
    <r>
      <rPr>
        <b/>
        <sz val="10"/>
        <color rgb="FFFF0000"/>
        <rFont val="Trebuchet MS"/>
        <family val="2"/>
      </rPr>
      <t>*</t>
    </r>
  </si>
  <si>
    <r>
      <t>SURSA DE FINANTARE</t>
    </r>
    <r>
      <rPr>
        <sz val="10"/>
        <color rgb="FFFF0000"/>
        <rFont val="Trebuchet MS"/>
        <family val="2"/>
      </rPr>
      <t>**</t>
    </r>
  </si>
  <si>
    <t xml:space="preserve">NOTĂ: 
ESTE OBLIGATORIE COMPLETAREA TUTUROR CÂMPURILOR SI RESPECTAREA FILTRELOR PRESETATE IN DOCUMENT </t>
  </si>
  <si>
    <t>DATORII TOTALE</t>
  </si>
  <si>
    <t>Altele</t>
  </si>
  <si>
    <t>MDP (muncitori direct productivi)</t>
  </si>
  <si>
    <t>cresterea calitatii infrastructurii de cercetare; compatibilizarea si complementaritatea cu a partenerilor din strainatate in cadrul ACRIS-RI. ICOS si E-RIHS</t>
  </si>
  <si>
    <t>actualizarea sistemelor de operare si software pentru compatibilizare cu sisteme moderne achizitionate; achiztie de noi software-uri specializte</t>
  </si>
  <si>
    <t>25.621,240</t>
  </si>
  <si>
    <t>24.869,981</t>
  </si>
  <si>
    <t>29.498,324</t>
  </si>
  <si>
    <t>49.644,355</t>
  </si>
  <si>
    <t>50.978,423</t>
  </si>
  <si>
    <t>464, 400</t>
  </si>
  <si>
    <t>646, 525</t>
  </si>
  <si>
    <t>526, 876</t>
  </si>
  <si>
    <t>396, 270</t>
  </si>
  <si>
    <t>493, 532</t>
  </si>
  <si>
    <t>14.635,256</t>
  </si>
  <si>
    <t>22.638,447</t>
  </si>
  <si>
    <t>18.063,271</t>
  </si>
  <si>
    <t>22.000,466</t>
  </si>
  <si>
    <t>27.564,393</t>
  </si>
  <si>
    <t>40.720,896</t>
  </si>
  <si>
    <t>48.154,953</t>
  </si>
  <si>
    <t>48.088,471</t>
  </si>
  <si>
    <t>72.046,756</t>
  </si>
  <si>
    <t>79.055,913</t>
  </si>
  <si>
    <t>15.104,315</t>
  </si>
  <si>
    <t>15.448,528</t>
  </si>
  <si>
    <t>15.986,336</t>
  </si>
  <si>
    <t>23.285,796</t>
  </si>
  <si>
    <t>23.240,065</t>
  </si>
  <si>
    <t>72.193,540</t>
  </si>
  <si>
    <t>14.959,451</t>
  </si>
  <si>
    <t>7.387,877</t>
  </si>
  <si>
    <t>14.051,865</t>
  </si>
  <si>
    <t>11.339,650</t>
  </si>
  <si>
    <t>64,06</t>
  </si>
  <si>
    <t>52,99</t>
  </si>
  <si>
    <t>62,42</t>
  </si>
  <si>
    <t>69,46</t>
  </si>
  <si>
    <t>65,13</t>
  </si>
  <si>
    <t>100,00</t>
  </si>
  <si>
    <t>67,44</t>
  </si>
  <si>
    <t>50,8</t>
  </si>
  <si>
    <t>60,39</t>
  </si>
  <si>
    <t>86,23</t>
  </si>
  <si>
    <t>85,34</t>
  </si>
  <si>
    <t>2,01</t>
  </si>
  <si>
    <t>2,42</t>
  </si>
  <si>
    <t>1,72</t>
  </si>
  <si>
    <t>1,57</t>
  </si>
  <si>
    <t>1,88</t>
  </si>
  <si>
    <t>3,59</t>
  </si>
  <si>
    <t>3,22</t>
  </si>
  <si>
    <t>4,59</t>
  </si>
  <si>
    <t>5,13</t>
  </si>
  <si>
    <t>6,97</t>
  </si>
  <si>
    <t>12.850,952</t>
  </si>
  <si>
    <t>10.942,958</t>
  </si>
  <si>
    <t>314, 551</t>
  </si>
  <si>
    <t>399, 176</t>
  </si>
  <si>
    <t>203, 548</t>
  </si>
  <si>
    <t>366, 282</t>
  </si>
  <si>
    <t>22.378,994</t>
  </si>
  <si>
    <t>32.371,190</t>
  </si>
  <si>
    <t>39.969,408</t>
  </si>
  <si>
    <t>50.222,490</t>
  </si>
  <si>
    <t>930, 793</t>
  </si>
  <si>
    <t>973, 051</t>
  </si>
  <si>
    <t>1.359,446</t>
  </si>
  <si>
    <t>1.591,730</t>
  </si>
  <si>
    <t>1.937,565</t>
  </si>
  <si>
    <t>3.397,687</t>
  </si>
  <si>
    <t>4.221,119</t>
  </si>
  <si>
    <t>8.049,498</t>
  </si>
  <si>
    <t>5.317,333</t>
  </si>
  <si>
    <t>7.975,352</t>
  </si>
  <si>
    <t>28.028,797</t>
  </si>
  <si>
    <t>38.583,215</t>
  </si>
  <si>
    <t>49.581,900</t>
  </si>
  <si>
    <t>56.879,156</t>
  </si>
  <si>
    <t>58.145,143</t>
  </si>
  <si>
    <t>79,84</t>
  </si>
  <si>
    <t>83,9</t>
  </si>
  <si>
    <t>80,89</t>
  </si>
  <si>
    <t>88,3</t>
  </si>
  <si>
    <t>84,7</t>
  </si>
  <si>
    <t>48, 652</t>
  </si>
  <si>
    <t>49.197,002</t>
  </si>
  <si>
    <t>Legea nr.319/2003 cu modificarile si completarile ulterioare (art.36, alin 2 Codul muncii , art.83, lit.g - cumul pensie cu salariul</t>
  </si>
  <si>
    <t xml:space="preserve">Nu este cazul </t>
  </si>
  <si>
    <t>Codul muncii, art.83, lit.g - cumul pensie cu salariul</t>
  </si>
  <si>
    <t>ICP-MS ELAN-E MODUL SPECIATOR FIAS 400MS</t>
  </si>
  <si>
    <t xml:space="preserve">ECHIPAMENT GAZ CROMATOGRAF DETECTOR MASA ACCESORII </t>
  </si>
  <si>
    <t>Goniometru</t>
  </si>
  <si>
    <t>Spectrofluorimteru model FLS 920</t>
  </si>
  <si>
    <t>Sistem lidar seria N:SN</t>
  </si>
  <si>
    <t>Sistem spectroscopic UV.VIS</t>
  </si>
  <si>
    <t>Elipsometric spectroscopic</t>
  </si>
  <si>
    <t>Celula electrocoroziune+soft envi IDL</t>
  </si>
  <si>
    <t>Echipament electronic pt.ingineria suprafetei</t>
  </si>
  <si>
    <t>Echipament electronic pt.procesarea suprafetei materiale;multimetru digital LCD si sistem adaptare impedanta pt.circuite radiofrecventa</t>
  </si>
  <si>
    <t>RAMAN LIDAR system</t>
  </si>
  <si>
    <t>Statie de depunere cu laser pulsat PLD</t>
  </si>
  <si>
    <t>Accelerometru PV-90B cu vibrometru si accesorii</t>
  </si>
  <si>
    <t xml:space="preserve">SPECTROMETRU EMISIE ATOMICA SI PLASMA CUPLATA  </t>
  </si>
  <si>
    <t xml:space="preserve">APARAT DET. CIFREI CETANICE CU ACCESORII  </t>
  </si>
  <si>
    <t xml:space="preserve">APARAT DET. CIFREI OCTANICE CU ACCESORII  </t>
  </si>
  <si>
    <t>CROMATOGRAF LICHIDE INALTA  PERF SPECTROMETRU MASA</t>
  </si>
  <si>
    <t>Lidar de ozon model LO3D-400</t>
  </si>
  <si>
    <t>Radiometru pentru detectia profilelor de temperatura si umiditate</t>
  </si>
  <si>
    <t>PSV software 8.6 (2010) si software PSY</t>
  </si>
  <si>
    <t>Spectrometru de masa aerosol cu modul directia luminii</t>
  </si>
  <si>
    <t>Sistem IT stiintific cu software RADO</t>
  </si>
  <si>
    <t>Sistem scanning Anger nanoprobe</t>
  </si>
  <si>
    <t>Stereomicroscop motorizat cu fluorescenta si camera foto</t>
  </si>
  <si>
    <t>Spectrometru de emisie</t>
  </si>
  <si>
    <t>Spectrometru Fluorescenta Raze X-portabil Trace</t>
  </si>
  <si>
    <t>Spectrometru pt monitorizarea compozitiei chimice</t>
  </si>
  <si>
    <t>SPECTROFOTOMETRU DE ABSORBTIE ATOMICA CU FLACARA CUPTOR GRAFIT</t>
  </si>
  <si>
    <t>Difractrometru de Raze X-Smart Lab Rigakn</t>
  </si>
  <si>
    <t>Microscop electronic cu baleiaj si microsonda cu electroni(SEM-EDX)</t>
  </si>
  <si>
    <t>Sistem modular de caracterizare mecanica/electrochimica mat.</t>
  </si>
  <si>
    <t>Vehicul aerian pilotat de la distanta cu accesorii</t>
  </si>
  <si>
    <t xml:space="preserve">Sistem mobil radiografie computerizata </t>
  </si>
  <si>
    <t>Senzor hiperspectral</t>
  </si>
  <si>
    <t>Sistem de caracterizare cu fascicul de electr.bazat pe tehn.RHEED</t>
  </si>
  <si>
    <t>GCMSMS15-03 SISTEM TRIPLE QUADRUPOLE GC-MS/MS</t>
  </si>
  <si>
    <t>SISTEM DE DIFRACTIE RAZE X-XRD</t>
  </si>
  <si>
    <t>EA15-01 ANALIZOR ELEMENTAL (C,H,O,N,S)</t>
  </si>
  <si>
    <t>Pachet Software ANSYS Academic Associate</t>
  </si>
  <si>
    <t>Sistem Droplet digital PCR-QX200 cu accesorii</t>
  </si>
  <si>
    <t>Sistem de microscopie hiperspectrala cu tehnologie in camp intunecat</t>
  </si>
  <si>
    <t>Citometru de flux BD arcuri C6 Plus</t>
  </si>
  <si>
    <t>Sistem masurare in timp real a nanoparticulelor</t>
  </si>
  <si>
    <t>Spectrofluorimetru Steady-stare-Lotus 2</t>
  </si>
  <si>
    <t>Linie de calibrare pt.spectrometru de masa aerosoli</t>
  </si>
  <si>
    <t>Sistem de masurare a bioaerosolilor</t>
  </si>
  <si>
    <t>Sistem de masurare a nucleilor de condus pt.formarea norilor CCN</t>
  </si>
  <si>
    <t>Sistem fractionare Flow-Field-Flow</t>
  </si>
  <si>
    <t>Cromatograf de lichide de inalta performanta HPLC</t>
  </si>
  <si>
    <t>Interferometru pt.masurarea planeitatii suprafetelor componentelor optice si accesorii</t>
  </si>
  <si>
    <t>Spectrofluorimetru portabil JASCO FP 8200 cu accesorii</t>
  </si>
  <si>
    <t>SISTEM MOBIL ANALIZE DE MEDIU</t>
  </si>
  <si>
    <t>Laser THZ si accesorii</t>
  </si>
  <si>
    <t>Spectrometru laser portabil</t>
  </si>
  <si>
    <t>Analizor de spectru optic si accesorii</t>
  </si>
  <si>
    <t>Sistem Eddy covariance</t>
  </si>
  <si>
    <t>Sistem complet de date configurat(server)</t>
  </si>
  <si>
    <t>Statie LIDAR de referinta automata, modulara cu operare continua pt baerosoli si vapori de apa "A-lidar"</t>
  </si>
  <si>
    <t>Radiometru in microunde pt masurarea profilelor de temperatura si umiditate</t>
  </si>
  <si>
    <t>Sistem Lidar DOPPLER de vant cu scanare</t>
  </si>
  <si>
    <t xml:space="preserve">SISTEM NISE CHIMICE DE LAB. </t>
  </si>
  <si>
    <t>MICROSCOP ELECTRONIC CU SCANARE ANALITICA SI SPECTROSCOPIE DE EMISIE DISPERSIVA</t>
  </si>
  <si>
    <t>Analysing the effect of residential solid waste burning on ambient air quality in Central and Eastern Europe and potential mitigation measures- Interim Report</t>
  </si>
  <si>
    <t>StN</t>
  </si>
  <si>
    <t>Servicii</t>
  </si>
  <si>
    <t>Comisia Europeana</t>
  </si>
  <si>
    <t>The pollution concentrations from 9 locations (Romania and Hungary) were analysed, determining diurnal trends, mean, standard deviations and median. From this we underlined the presence of certain sources, analysing the pollutants patterns. Also, from these trends some depletion processes or formation of atmospheric compounds where highlighted.  To model the spatial distributions of the pollutants and long range transport, we used the Non-parametric wind regression (NWR) method. Through this technique the pollutants concentration and winds parameters (direction and velocity) are combined together to indicate the presence of a source in a certain direction.</t>
  </si>
  <si>
    <t>Banda transportoare biomasa</t>
  </si>
  <si>
    <t>Microproductie</t>
  </si>
  <si>
    <t>S.C. LAMBDA MAT BUCURESTI S.R.L.</t>
  </si>
  <si>
    <t>Lățimea: 600 mm; - Lungime în cuptor: 1500 mm; - Viteză medie: cca 15 ml/oră (reglabilă).</t>
  </si>
  <si>
    <t>Caiet de sarcini Electropompă dublă, cod MSS-SH-1.1.0-CS</t>
  </si>
  <si>
    <t>MN</t>
  </si>
  <si>
    <t>S.C. PROFLEX SERVICE S.R.L.</t>
  </si>
  <si>
    <t xml:space="preserve">Caiet de sarcini Electropompă dublă, cod MSS-SH-1.1.0-CS, 25 pagini. Cuprins: 1. Destinația produsului; 2. Sistemul de codificare a produsului; 3. Descrierea și componența produsului; 4. Performanțe și caracteristici tehnice; 5. Condiții de execuție; 6. Condiții de montaj; 7. Condiții privind acoperirile de protecție; 8. Condiții de inscripționare, transport și depozitare; 9. Nomenclatorul probelor; 10. Condiții și metodica de efectuare a verificărilor; 11. Durata în serviciu, termen de garanție; 12. Instrucțiuni de utilizare, întreținere și reparații; 13. Securitatea și sănătatea muncii, protecția mediului și PSI; 14. Anexa 1 : Descrierea și componența produsului; 15. Anexa 2: Motor electric 30 kW, 1450 rot/min – fișă tehnică; 16. Anexa 3: Pompă cu pistoane axiale; 17. Anexa 4: Pompă cu roți dințate.  </t>
  </si>
  <si>
    <t>Caiet de sarcini al Echipamentului hidraulic pentru acționarea brațului macaralei rotitoare, cod MSS-HBM-CS</t>
  </si>
  <si>
    <t xml:space="preserve">Caiet de sarcini al Echipamentului hidraulic pentru acționarea brațului macaralei rotitoare, cod MSS-HBM-CS, 20 pagini. Cuprins: 1. Destinația produsului; 2. Sistemul de codificare a produsului; 3. Descrierea și componența produsului; 4. Performanțe și caracteristici tehnice; 5. Condiții de execuție; 6. Condiții de montaj; 7. Condiții privind acoperirile de protecție; 8. Condiții de inscripționare, transport și depozitare; 9. Nomenclatorul probelor; 10. Condiții și metodica de efectuare a verificărilor; 11. Durata în serviciu, termen de garanție; 12. Instrucțiuni de utilizare, întreținere și reparații; 13. Securitatea și sănătatea muncii, protecția mediului și PSI; 14. Anexa 1 :Structura echipamentului pentru acționare braț macara; 15. Anexa 2: Schema hidraulică a echipamentului pentru acționare braț macara; 16. Anexa 3: Distribuitor baterie proporțional; 17. Anexa 4: Supapă de frânare. </t>
  </si>
  <si>
    <t>Caiet de sarcini prototip Instalație hidraulică a macaralei rotitoare, cod MSS-IHMR-CS</t>
  </si>
  <si>
    <t>Caiet de sarcini prototip Instalație hidraulică a macaralei rotitoare, cod MSS-IHMR-CS, 16 pagini. Cuprins:  1. Destinația produsului; 2. Sistemul de codificare a produsului; 3. Performanțe și caracteristici; 4. Descrierea  produsului; 5. Condiții privind execuția; 6. Condiții de montaj; 7. Condiții privind acoperirile de protecție; 8. Condiții de inscripționare, transport și depozitare; 9. Nomenclatorul probelor; 10. Condiții și metode de efectuare a verificărilor; 11. Durata în serviciu, termen de garanție; 12. Instrucțiuni de utilizare, întreținere și reparații; 13. Securitatea și sănătatea muncii, protecția mediului și PSI; 14. Anexa 1; 15. Anexa 2.</t>
  </si>
  <si>
    <t>Caiet de sarcini prototip Stație hidraulică, cod MSS-SH-CS</t>
  </si>
  <si>
    <t>Caiet de sarcini prototip Stație hidraulică, cod MSS-SH-CS, 17 pagini. Cuprins: 1. Destinația produsului; 2. Sistemul de codificare a produsului; 3. Performanțe și caracteristici; 4. Descrierea și componența produsului; 5. Condiții privind execuția; 6. Condiții de montaj; 7. Condiții privind acoperirile de protecție; 8. Condiții de inscripționare, transport și depozitare; 9. Nomenclatorul probelor; 10. Condiții și metode de efectuare a verificărilor; 11. Durata în serviciu, termen de garanție; 12. Instrucțiuni de utilizare, întreținere și reparații; 13. Securitatea și sănătatea muncii, protecția mediului și PSI; 14. Anexa.</t>
  </si>
  <si>
    <t>Carte tehnică a echipamentului hidraulic pentru acționarea brațului macaralei rotitoare, cod MSS-HBM-CT</t>
  </si>
  <si>
    <t>Carte tehnică a echipamentului hidraulic pentru acționarea brațului macaralei rotitoare, cod MSS-HBM-CT, 16 pagini. Cuprins: 1. Destinația produsului; 2. Performanțe și caracteristici tehnice; 3. Descrierea produsului; 4. Verificarea produsului; 5. Punerea în funcțiune; 6. Întreținerea și exploatarea; 7. Probleme de protecția muncii; 8. Probleme de prevenire și paza contra incendiilor; Anexe.</t>
  </si>
  <si>
    <t>Carte tehnică Electropompa dublă, cod MSS-SH /ED-CT</t>
  </si>
  <si>
    <t>Carte tehnică Electropompa dublă, cod MSS-SH /ED-CT, 25 pagini. Cuprins: 1. Destinația produsului; 2. Caracteristici tehnice; 3. Descrierea produsului; 4. Montajul electropompei; 5. Amplasarea electropompei; 6. Verificarea electropompei; 7. Punerea în funcțiune; 8. Întreținerea și exploatarea; 9. Securitatea și sănătatea muncii, protecția mediului și PSI; Anexe.</t>
  </si>
  <si>
    <t>Desen de ansamblu "Hidraulica braț macara", cod MSS-HBM-0</t>
  </si>
  <si>
    <t>PtN</t>
  </si>
  <si>
    <t>Desen de ansamblu Hidraulica braț macara, cod MSS-HBM-0, 1 pagină. Presiune maximă: 160 bar; Debit maxim: 40 l/min; Tensiune de alimentare: 12 Vcc; Tensiune de comandă: 0-10 Vcc.</t>
  </si>
  <si>
    <t>Desen de ansamblu Hidraulica macara rotitoare, cod MSS-HMR-0</t>
  </si>
  <si>
    <t xml:space="preserve">Desen de ansamblu Hidraulica macara rotitoare, cod MSS-HMR-0, 1 pagină. Presiune maximă: 160 bar; Debit maxim: 40 l/min; Tensiune de alimentare: 12 Vcc; Tensiune de comandă: 0-10 Vcc.
</t>
  </si>
  <si>
    <t>Documentație de execuție a Modelului experimental de instalație hidraulică pentru macaraua rotitoare</t>
  </si>
  <si>
    <t>Documentație de execuție a Modelului experimental de instalație hidraulică pentru macaraua rotitoare, 24 pagini. Documentația de execuție cuprinde următoarele subcomponente: Suport cu articulație S, cod MSS-HMR-14.0; Suport cu articulație D,cod MSS-HMR-15.0 și Suport sistem rotire, cod MSS-HMR-16.0 cu toate elementele componente.</t>
  </si>
  <si>
    <t>Documentație de execuție a Modelului experimental de stație hidraulică</t>
  </si>
  <si>
    <t>Documentație de execuție a Modelului experimental de stație hidraulică, 17 pagini. Documentația de execuție cuprinde următoarele subcomponente: Electropompa de urgență, cod MSS-SH-2.0, Bloc siguranță PP, cod MSS-SH-3.0, Bloc siguranță PR, cod MSS-SH-4.0, Bloc siguranță PU, cod MSS-SH-5.0, Bloc supape reducție, cod MSS-SH-6.0, Bloc răcire ulei, cod MSS-SH-7.0, Stație hidraulica, cod MSS-SH-0 (desen de ansamblu); Grup pompare, cod MSS-SH-1.0 (include: Conductă refulare PP, cod MSS-SH-1.4.0; Conductă refulare PR, cod MSS-SH-1.5.0; Conductă P distribuitor, cod MSS-SH-1.6.0; Conductă T distribuitor, cod MSS-SH-1.7.0; Conductă A distribuitor, cod MSS-SH-1.8.0), Bazin echipat, cod MSS-SH-
8.0 și Capac bazin, cod MSS-SH-8.2.0.</t>
  </si>
  <si>
    <t>Documentație de execuție Electropompa dublă, cod MSS-SH-1.1.0</t>
  </si>
  <si>
    <t>Documentație de execuție Electropompa dublă, cod MSS-SH-1.1.0, 8 pagini. Documentația conține desenele de ansamblu și repere din componența Electropompei duble: Clopot RV 400/200, cod MSS-SH-1.1.4, Cuplaj elastic A42/55, cod MSS-SH-1.1.5.0, Placa bazin, cod MSS-SH-1.16.0.</t>
  </si>
  <si>
    <t>Documentatie tehnica Module de pompare cu presiune înaltă și debit mic (4 kW, 3 kW, 2.2 kW)</t>
  </si>
  <si>
    <t>S.C. HESPER S.A.</t>
  </si>
  <si>
    <t>Documentația cuprinde desenele de execuție pentru 3 module de pompare cu presiune înaltă și debit mic (Puterea electromotorului: 4 kW, 3 kW si, respectiv, 2.2 kW; Turația electromotorului: 1500 rot / min - pentru toate cele 3 module; Factor amplificare minibooster: 5.0, 6.6 si, respectiv, 7.6).</t>
  </si>
  <si>
    <t>Documentație tehnică Stand testare module / sisteme de pompare cu presiune înaltă și debit mic</t>
  </si>
  <si>
    <t>Documentația cuprinde desenele de execuție pentru un stand de testare module / sisteme de pompare cu presiune înaltă și debit mic. Componetele standului; 1= Modul de prindere cilindri hidraulici; 2= Cadru de susținere; 3= Panou electric și de automatizare; 4= Stație hidraulică pentru umplerea cilindrului de sarcină: 5= Furtun hidraulic, cu racord cu niplu M32x2 și etanșare pe con la 24 grade; 6= Furtun hidraulic, cu racord cu niplu M30x2 și etanșare pe con la 24 grade.</t>
  </si>
  <si>
    <t>Echipament hidraulic pentru acționarea brațului macaralei rotitoare a mașinii mobile de sudare a șinelor</t>
  </si>
  <si>
    <t xml:space="preserve">presiune maximă: 160 bar; ● debit maxim: 40 l/min; ● tensiune de alimentare: 12 Vcc; ● tensiune de comandă: 0 … 10 V; ● cilindri de ridicare: diametru piston:	125 mm diametru tijă: 50 mm; cursa: 880 mm; - presiune maximă:	 315 bar. ● cilindri extensie:  diametru piston: 	60 mm; - diametru tijă: 	35 mm;  cursa: 1370 mm;  presiune maximă: 	315 bar. </t>
  </si>
  <si>
    <t>Electropompă dublă</t>
  </si>
  <si>
    <t>1.1. Pompa cu roți dințate:  capacitate: Vg = 16 cm3/rot; presiune nominală: pn = 210 bar;  debit: Q = 23 l/min; presiune de lucru: p = max. 16 bar.           1.2. Pompa cu pistoane axiale: capacitate: Vg = 71 cm3/rot; presiune nominală: pn = 280 bar; debit maxim: Qmax= 103 l/min; presiune de lucru:p = max. 250 bar; debit reglabil: Q = 0 ÷103 l/min; reglaj de putere: Nmax = 30 kW; reglaj de presiune: pr = 0÷250 bar.                                                                        1.3.	Motorul electricgabarit: 200 L; - putere 30 kW; turație: 1460 rot/min; construcție: cu flanșă.</t>
  </si>
  <si>
    <t>Proiect de echipament hidraulic (EH) pentru modelul de autoșasiu hidroficat (ASH) pentru acționarea echipamentelor de lucru interschimbabile (ELI)</t>
  </si>
  <si>
    <t>S.C. GRADINARIU IMPORT EXPORT S.R.L.</t>
  </si>
  <si>
    <t>Proiectul (26 pagini) stă la baza realizării fizice a modelului de ASH și cuprinde două categorii de documentații: I. Documentația scrisă ("Caiet de sarcini") - cuprins: -Destinația produsului; -Sistemul de codificare al produsului; -Descrierea și componența produsului; -Performanțe și caracteristici tehnice; -Condiții de execuție; -Condiții de montaj; -Condiții privind acoperirile de protecție; -Condiții de inscripționare, transport și depozitare; -Nomenclatorul probelor; -Condiții și metodica de efectuare a verificărilor; -Durata în serviciu, termen de garanție; -Instrucțiuni de utilizare, întreținere și reparații. II. Documentația desenată - cuprinde: -Schema hidraulică: Echipament hidraulic, ASH – 1.0 – SH; -Ansamblul general: Echipament hidraulic, ASH – 1.0; -Desene de subansamblu: * Grup pompare A, ASH – 1.1.0. * Grup pompare B, ASH-1.2.0; * Distribuție 1, ASH – 1.3.0; * Distribuție 2, ASH – 1.4.0; * Distribuție 3, ASH – 1.5.0 și Bazin echipament, ASH – 1.6.0; -Desene de execuție.</t>
  </si>
  <si>
    <t>Proiect subansamblu mecanohidraulic al echipamentului pentru acționarea brațului macaralei rotitoare a mașinii mobile de sudare a șinelor</t>
  </si>
  <si>
    <t>Proiect subansamblu mecanohidraulic al echipamentului pentru acționarea brațului macaralei rotitoare a mașinii mobile de sudare a șinelor, 12 pagini. Proiectul conține următoarele subcomponente: Cilindu hidraulic extensie, cod MSS-HBM-1.0 (desen ansamblu); Tijă, cod MSS-HBM-1.1; Capac tijă, cod MSS-HBM-1.2; Piston, cod MSS-HBM-1.3; Capac piston, cod MSS-HBM-1.6.0; Camașă cilindru, cod MSS-HBM-1.10.0; Cilindru hidraulic ridicare, cod MSS-HBM-2.0 (desen de ansamblu); Tija R, cod cod MSS-HBM-2.1.0; Capac tijă R, cod MSS-HBM-2.2; Piston R, cod MSS-HBM-2.3; Capac piston R, cod MSS-HBM-2.6.0; Camașă cilindru R, cod MSS-HBM-2.10.0.</t>
  </si>
  <si>
    <t>Raport de cercetare tablou ulei panza (indragostitii)</t>
  </si>
  <si>
    <t>Gabriela Oprea</t>
  </si>
  <si>
    <t xml:space="preserve">Obiectul a fost supus unor investigatii fizico-chimice si imagistice, in vederea determinarii compozitiei chimice si a starii de conservare. Analizele fizico-chimice au fost efectuate folosind tehnicile LIBS, FTIR si XRF, iar analizele imagistice au constat in radiografierea cu raze X si analiza hiperspectrala. </t>
  </si>
  <si>
    <t>Raport de încercare Model experimental de echipament hidraulic pentru acționarea brațului macaralei rotitoare a mașinii mobile de sudare a șinelor</t>
  </si>
  <si>
    <t>Raport de încercare Model experimental de electropompa dublă</t>
  </si>
  <si>
    <t>Schema de legături, cod MSS-SH-SL</t>
  </si>
  <si>
    <t>Schema de legături, cod MSS-SH-SL, 1 pagină. Schema de legături arată inteconectarea subansamblurilor principale ale ansamblului general.</t>
  </si>
  <si>
    <t>Schema hidraulică a Modelului experimental de stație hidraulică, cod MSS-SH-SH</t>
  </si>
  <si>
    <t>Schema hidraulică a Modelului experimental de stație hidraulică, cod MSS-SH-SH, 3 pagini. Documentația conține Schema hidraulică Stație Hidraulică, cod MSS-SH-SH.</t>
  </si>
  <si>
    <t>Schema hidraulica brat macara, cod MSS-HBM-SH</t>
  </si>
  <si>
    <t>Schema hidraulica brat macara, cod MSS-HBM-SH, 1 pagină. Presiune maximă: 160 bar; Debit maxim: 40 l/min; Tensiune de alimentare: 12 Vcc; Tensiune de comandă: 0-10 Vcc.</t>
  </si>
  <si>
    <t>Schema hidraulica macara, cod MSS-HMR-SH</t>
  </si>
  <si>
    <t xml:space="preserve">Schema hidraulica macara, cod MSS-HMR-SH, 1 pagină. Presiune maximă: 160 bar; Debit maxim: 40 l/min; Tensiune de alimentare: 12 Vcc; Tensiune de comandă: 0-10 Vcc.
</t>
  </si>
  <si>
    <t>Stație hidraulică</t>
  </si>
  <si>
    <t>1.1. Pompa cu roți dințate: capacitate:Vg = 16 cm3/rot; presiune nominală: pn = 210 bar; debit: Q = 23 l/min; presiune de lucru: p = max. 16 bar.           1.2. Pompa cu pistoane axiale: capacitate: Vg = 71 cm3/rot.; presiune nominală:  pn = 280 bar; debit maxim:  Qmax= 103 l/min; presiune de lucru:p = max. 250 bar; debit reglabil:Q = 0÷ 103 l/min; reglaj de putere: Nmax = 30 kW; reglaj de presiune: pr = 0 ÷ 250 bar.                                                                        1.3.	Motorul electric gabarit200 L; putere 30 kW; turație: 1460 rot/min; construcție: cu flanșă.</t>
  </si>
  <si>
    <t>Studiu tehnic Electropompe duble, cod MSS-ST-EPD-0</t>
  </si>
  <si>
    <t xml:space="preserve">Studiu tehnic Electropompe duble, cod MSS-ST-EPD-0, 29 pagini. Capitole: Introducere; Structura electropompelor; Motoare electrice pentru electropompe; Pompele hidraulice; Parametrii tehnici ai pompelor hidraulice; Pompe multietajate sau coaxiale; Cuplaje de antrenare; Carcasa tip clopot; Amortizarea vibrațiilor.
</t>
  </si>
  <si>
    <t>Studiu tehnic pentru definirea soluțiilor de realizare a modulelor și sistemelor hidraulice de generare a presiunilor înalte</t>
  </si>
  <si>
    <t>Studiul este structurat pe trei capitole, respectiv: Cap. I: Analiza soluțiilor constructive de realizare a sistemelor hidraulice de generare presiuni înalte; Cap. II: Aplicații tehnice sistemelor hidraulice de generare presiuni înalte; Cap. III: Soluții tehnice propuse pentru realizarea modulelor și sistemelor hidraulice de generare a presiunilor înalte.</t>
  </si>
  <si>
    <t>Studiu tehnic privind acționările hidraulice și comanda și acționarea electrică la utilajele mobile de utilitate publică</t>
  </si>
  <si>
    <t>Studiu tehnic privind acționările hidraulice și comanda și acționarea electrică la utilajele mobile de utilitate publică, 8 pagini. Capitole studiu: 1. Geneneralități privind acționările hidraulice; 2. Pompe utilizate în EHA pentru UMUP; 2.1. Pompe cu roti dintate; 2.2. Pompele cu pistoane axiale; 3. Distribuitoare utilizate în EHA pentru UMUP; 4. Supape de presiune utilizate în EHA pentru UMUP; 5. Supape de sens utilizate în EHA pentru UMUP; 6. Drosele și regulatoare de debit utilizate în EHA pentru UMUP; 7. Aparatura auxiliară; 7.1. Rezervoare de ulei; 7.2. Schimbatoare de caldura cu aer; 7.3. Filtre de ulei; 8. Soluții tehnice pentru structura EHA.</t>
  </si>
  <si>
    <t>Tocător de crengi</t>
  </si>
  <si>
    <t>S.C. TOP-SB S.R.L.</t>
  </si>
  <si>
    <t>Dimensiunea crengilor taiate lungime 9 cm, grosime 5 cm; - Turatie: 520 rot/min; - Vibratii: 8.6 Hz; - Nivel zgomot: 100 dB; - Putere motor termic: 5 CP.</t>
  </si>
  <si>
    <t>Uscător biomasă</t>
  </si>
  <si>
    <t>Dimensiune echipament uscare: a) Lungime: 1500  mm, b) Lățime: 1600 mm, c) Înălțime totală: 1500 mm; - Dimensiunile incintei de uscare: a) Lătime banda transportoare: 600 mm; b) Viteza medie banda transportor: circa 15 m.l. /ora ( reglabila); c) Lungime banda in cuptor: 1500 mm; d) Lungime banda pentru protecție microunde: 500 mm la ambele capete ale cuptorului; e) Lungime banda zona de alimentare cu biomasa: 800 mm; f) Temperatura maximă de lucru (uscare): 120 grade Celsius. - Tipuri deșeuri de biomasă vegetală: rumeguș, tocătura lemnoasă –max 30 mm, ciocălăi de porumb; - Umiditatea după uscare: 8-12 % masic; - Putere instalată echipament uscare: cca 15 kW.</t>
  </si>
  <si>
    <t>Raport de încercare Model experimental de echipament hidraulic pentru acționarea brațului macaralei rotitoare a mașinii mobile de sudare a șinelor --- Date tehnice ale produsului: ● presiune maximă: 160 bar; ● debit maxim: 40 l/min; ● tensiune de alimentare: 12 Vcc; ● tensiune de comandă: 0 … 10 V; ● cilindri de ridicare: diametru piston: 	125 mm; - diametru tijă: 	50 mm; cursa: 	880 mm; presiune maximă: 	315 bar. ● cilindri extensie: diametru piston: 60 mm; diametru tijă:	 35 mm;  cursa: 1370 mm; - presiune maximă: 	315 bar.</t>
  </si>
  <si>
    <t>Raport de încercare Model experimental de electropompa dublă --- Date tehnice ale produsului: 1.1. Pompa cu roți dințate: capacitate: Vg = 16 cm3/rot; presiune nominală: pn = 210 bar; debit: Q = 23 l/min.; presiune de lucru: p = max. 16 bar.          1.2. Pompa cu pistoane axiale: capacitate: Vg = 71 cm3/rot.;  presiune nominală:  pn = 280 bar; debit maxim: Qmax= 103 l/min.; presiune de lucru: p = max. 250 bar;  debit reglabil: Q = 0 … 103 l/min.; reglaj de putere: Nmax = 30 kW; reglaj de presiune: pr = 0 … 250 bar.                                                              1.3.	Motorul electric gabarit: 200 L; - putere: 30 kW; turație: 1460 rot/min.; construcție:  cu flanșă.</t>
  </si>
  <si>
    <t>Sistem spectroscopic micro RAMAN- configuratie completa</t>
  </si>
  <si>
    <t>Reflecta ponderea capitalurilor fixe în cadrul patrimoniului institutului. Aceasta rata atinge marimile cele mai ridicate în cazul unitatilor ce folosesc o infrastructura importanta sau echipamente costisitoare cum este activitatea de cercetare.</t>
  </si>
  <si>
    <t>Reflecta ponderea capitalurilor permanente in totalul surselor de finantare. Aceasta rata reflecta masura in care institutul dispune de resurse financiare cu caracter permanent (stabil) in total resurse. Valoarea minima acceptata pentru acest indicator este de 60% ; exprima contributia surselor aflate la dispozitia întreprinderii pe o perioada mai mare de 1 an la acoperirea mijloacelor economice ale întreprinderii</t>
  </si>
  <si>
    <t>Rata este satisfacatoare în ceea ce priveste echilibrul financiar avand valori mai mare de 33,33%.</t>
  </si>
  <si>
    <t>RSG &gt;1,8 - situatie indica existenta unor active circulante mai mici decât datoriile pe termen scurt.</t>
  </si>
  <si>
    <t>Reflecta capacitatea unei intreprinderi de a face fata tuturor scadentelor sale, atat pe termen scurt cat si pe termen mediu si lung; Intervalul de siguranta financiara : [1,5÷3,0]</t>
  </si>
  <si>
    <t xml:space="preserve">cresterea se datoreaza finantarii de noi proiecte cu finantare internationala  </t>
  </si>
  <si>
    <t>se reflecta influenta activelor imobilizate si circulate</t>
  </si>
  <si>
    <t>nu este cazul</t>
  </si>
  <si>
    <t xml:space="preserve">Interes scazut al agentilor economici privind utilizarea surselor proprii pentru activitati de cercetare, intr-un  mediu economic care nu favorizeaza IMM-urile (vezi numarul mare de indolvente/falimente in care sunt implicati beneficiarii institutului); eforturile agentilor economici sunt indreptate catre instrumente cu finantare partiala de la bugetul de stat pentru sustinearea cercetarilor necesare firmelor (vezi proiecte de tip POC-sectiuneaG etc.); Selectie riguroasa a posibilor beneficiari ai serviciilor institutului pentru a evita situatiile de pierderi datorate institutiei insolventei si falimentului la care apeleaza operatorii economici beneficiari.  </t>
  </si>
  <si>
    <t>Accesarea fondurilor structurale in proiecte de cercetare si in proiecte de finantare "mari infrastructuri" (programe POC si POCU). Accesarea fondurilor europene (H2020 si ESA); Derularea unui mare numar de proiecte complexe (11), PFE, Proiecte din Programul strategic STAR.</t>
  </si>
  <si>
    <t>venituri conexe sunt in conformitate cu art.3, alin(1), lit.(B) din HG nr.987/2005 si sunt limitate ca urmare a numarului de angajati implicati si in activitati conexe activitatii de cercetare</t>
  </si>
  <si>
    <t>reflecta derularea proiectelor finantate din fonduri structurale, alte venituri din exploatare</t>
  </si>
  <si>
    <t>Cresterea valorii atrase din fonduri externe prin accesarea fondurilor programelor operationale (POC si POCU) si europene (H2020 si ESA) precum si derularea proiectelor cu finantare nationala.</t>
  </si>
  <si>
    <t xml:space="preserve">Este in concordanta cu obiectul principal de activitate al institutului </t>
  </si>
  <si>
    <t>Stabilizarea cercetatorilor atrasi din diaspora si a cercetatorilor straini in activitatea proprie institutului; motivarea materiala si prin infrastructura, acces la informatie, perfectionare continua etc.</t>
  </si>
  <si>
    <t>Deprecierea valorii monedei nationale in raport cu monedele internationale fata de care se calculeaza pretul utilitatilor; dezvoltarea infrastructurii de cercetare si implicit a costurilor cu mentenanta, calibrarea, intercomparare, functionare in parametrii etc.</t>
  </si>
  <si>
    <t>Bunuri si servicii specifice proiectelor, serviciile externalizate (curatenie, RSVTI, medicina muncii,  spatii verzi, administrare retea etc.), amortizare, pro-rata TVA, tichetele de masa etc.</t>
  </si>
  <si>
    <t>Pondere descrescatoare a ponderii chetuielilor de personal in total cheltuieli cu efecte asupra cresterii performantelor in infrastructura (spatii, laboratoare si echipamente stiintifice, vizibilitate internationala etc.)</t>
  </si>
  <si>
    <t>Este independentă de structura financiară, politica fiscală a statului prin care se impozitează profitul,  precum şi de elementele excepţionale.</t>
  </si>
  <si>
    <t>Este determinata de politica fiscală a statului prin care se impozitează profitul, precum şi de elementele excepţionale</t>
  </si>
  <si>
    <t>Cresterea rapida a veniturilor in raport cu numarului personalului institutului, datorata in special acesarii fondurilor internationale</t>
  </si>
  <si>
    <t>Stabilitatea personalului</t>
  </si>
  <si>
    <t>datorii sub un an</t>
  </si>
  <si>
    <t>stabilitatea capitalurilor proprii</t>
  </si>
  <si>
    <t>1.417,437</t>
  </si>
  <si>
    <t>3.014,757</t>
  </si>
  <si>
    <t>6.714,437</t>
  </si>
  <si>
    <t>Valorile sunt datorate alocarii unor sume din valoarea proiectelor de cercetare pentru dotari si accesarea fondurilor structurale in competitia POC-Mari infrastructuri, proiect CEO-Terra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</si>
</sst>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47" x14ac:knownFonts="1">
    <font>
      <sz val="11"/>
      <color theme="1"/>
      <name val="Calibri"/>
      <family val="2"/>
      <scheme val="minor"/>
    </font>
    <font>
      <sz val="11"/>
      <color theme="1"/>
      <name val="Calibri"/>
      <family val="2"/>
      <charset val="238"/>
      <scheme val="minor"/>
    </font>
    <font>
      <b/>
      <sz val="11"/>
      <color theme="0"/>
      <name val="Trebuchet MS"/>
      <family val="2"/>
    </font>
    <font>
      <sz val="11"/>
      <color theme="1"/>
      <name val="Trebuchet MS"/>
      <family val="2"/>
    </font>
    <font>
      <b/>
      <sz val="11"/>
      <color theme="1"/>
      <name val="Trebuchet MS"/>
      <family val="2"/>
    </font>
    <font>
      <b/>
      <sz val="10"/>
      <color theme="0"/>
      <name val="Trebuchet MS"/>
      <family val="2"/>
    </font>
    <font>
      <sz val="10"/>
      <color theme="1"/>
      <name val="Trebuchet MS"/>
      <family val="2"/>
    </font>
    <font>
      <b/>
      <sz val="10"/>
      <color theme="1"/>
      <name val="Trebuchet MS"/>
      <family val="2"/>
    </font>
    <font>
      <b/>
      <sz val="12"/>
      <color theme="1"/>
      <name val="Trebuchet MS"/>
      <family val="2"/>
    </font>
    <font>
      <sz val="11"/>
      <color theme="0"/>
      <name val="Trebuchet MS"/>
      <family val="2"/>
    </font>
    <font>
      <b/>
      <sz val="9"/>
      <color theme="0"/>
      <name val="Trebuchet MS"/>
      <family val="2"/>
    </font>
    <font>
      <b/>
      <sz val="8"/>
      <color theme="0"/>
      <name val="Trebuchet MS"/>
      <family val="2"/>
    </font>
    <font>
      <u/>
      <sz val="11"/>
      <color theme="1"/>
      <name val="Trebuchet MS"/>
      <family val="2"/>
    </font>
    <font>
      <sz val="11"/>
      <color theme="1"/>
      <name val="Calibri"/>
      <family val="2"/>
      <scheme val="minor"/>
    </font>
    <font>
      <b/>
      <sz val="11"/>
      <color theme="1"/>
      <name val="Calibri"/>
      <family val="2"/>
      <charset val="238"/>
      <scheme val="minor"/>
    </font>
    <font>
      <b/>
      <sz val="10"/>
      <color theme="1"/>
      <name val="Trebuchet MS"/>
      <family val="2"/>
      <charset val="238"/>
    </font>
    <font>
      <b/>
      <sz val="10"/>
      <color theme="0"/>
      <name val="Trebuchet MS"/>
      <family val="2"/>
      <charset val="238"/>
    </font>
    <font>
      <b/>
      <sz val="11"/>
      <color theme="0"/>
      <name val="Trebuchet MS"/>
      <family val="2"/>
      <charset val="238"/>
    </font>
    <font>
      <sz val="11"/>
      <color rgb="FF00B0F0"/>
      <name val="Calibri"/>
      <family val="2"/>
      <scheme val="minor"/>
    </font>
    <font>
      <b/>
      <sz val="11"/>
      <name val="Calibri"/>
      <family val="2"/>
      <charset val="238"/>
      <scheme val="minor"/>
    </font>
    <font>
      <sz val="11"/>
      <color theme="1"/>
      <name val="Trebuchet MS"/>
      <family val="2"/>
      <charset val="238"/>
    </font>
    <font>
      <b/>
      <sz val="12"/>
      <color theme="1"/>
      <name val="Trebuchet MS"/>
      <family val="2"/>
      <charset val="238"/>
    </font>
    <font>
      <i/>
      <sz val="8"/>
      <color theme="1"/>
      <name val="Trebuchet MS"/>
      <family val="2"/>
      <charset val="238"/>
    </font>
    <font>
      <u/>
      <sz val="11"/>
      <color theme="1"/>
      <name val="Trebuchet MS"/>
      <family val="2"/>
      <charset val="238"/>
    </font>
    <font>
      <b/>
      <sz val="13"/>
      <name val="Trebuchet MS"/>
      <family val="2"/>
      <charset val="238"/>
    </font>
    <font>
      <b/>
      <sz val="10"/>
      <name val="Trebuchet MS"/>
      <family val="2"/>
      <charset val="238"/>
    </font>
    <font>
      <b/>
      <sz val="11"/>
      <name val="Trebuchet MS"/>
      <family val="2"/>
      <charset val="238"/>
    </font>
    <font>
      <b/>
      <i/>
      <sz val="16"/>
      <color rgb="FFFF0000"/>
      <name val="Trebuchet MS"/>
      <family val="2"/>
      <charset val="238"/>
    </font>
    <font>
      <i/>
      <sz val="12"/>
      <color theme="1"/>
      <name val="Trebuchet MS"/>
      <family val="2"/>
      <charset val="238"/>
    </font>
    <font>
      <b/>
      <i/>
      <sz val="14"/>
      <color rgb="FFFF0000"/>
      <name val="Trebuchet MS"/>
      <family val="2"/>
      <charset val="238"/>
    </font>
    <font>
      <b/>
      <sz val="9"/>
      <color theme="1"/>
      <name val="Trebuchet MS"/>
      <family val="2"/>
      <charset val="238"/>
    </font>
    <font>
      <b/>
      <strike/>
      <sz val="10"/>
      <color theme="1"/>
      <name val="Trebuchet MS"/>
      <family val="2"/>
      <charset val="238"/>
    </font>
    <font>
      <sz val="10"/>
      <color theme="1"/>
      <name val="Trebuchet MS"/>
      <family val="2"/>
      <charset val="238"/>
    </font>
    <font>
      <b/>
      <i/>
      <sz val="10"/>
      <color theme="1"/>
      <name val="Trebuchet MS"/>
      <family val="2"/>
      <charset val="238"/>
    </font>
    <font>
      <sz val="8"/>
      <color theme="1"/>
      <name val="Trebuchet MS"/>
      <family val="2"/>
      <charset val="238"/>
    </font>
    <font>
      <sz val="10"/>
      <color theme="0"/>
      <name val="Trebuchet MS"/>
      <family val="2"/>
    </font>
    <font>
      <sz val="11"/>
      <color rgb="FFFF0000"/>
      <name val="Trebuchet MS"/>
      <family val="2"/>
    </font>
    <font>
      <sz val="11"/>
      <color rgb="FFFF0000"/>
      <name val="Trebuchet MS"/>
      <family val="2"/>
      <charset val="238"/>
    </font>
    <font>
      <b/>
      <sz val="11"/>
      <color rgb="FFFF0000"/>
      <name val="Trebuchet MS"/>
      <family val="2"/>
    </font>
    <font>
      <sz val="10"/>
      <color rgb="FFFF0000"/>
      <name val="Trebuchet MS"/>
      <family val="2"/>
    </font>
    <font>
      <b/>
      <sz val="10"/>
      <color rgb="FFFF0000"/>
      <name val="Trebuchet MS"/>
      <family val="2"/>
    </font>
    <font>
      <b/>
      <sz val="12"/>
      <color theme="0"/>
      <name val="Trebuchet MS"/>
      <family val="2"/>
    </font>
    <font>
      <sz val="11"/>
      <name val="Trebuchet MS"/>
      <family val="2"/>
      <charset val="238"/>
    </font>
    <font>
      <b/>
      <sz val="9"/>
      <color rgb="FF000000"/>
      <name val="Times New Roman"/>
      <family val="1"/>
    </font>
    <font>
      <b/>
      <sz val="10"/>
      <color theme="1"/>
      <name val="Calibri"/>
      <family val="2"/>
      <scheme val="minor"/>
    </font>
    <font>
      <sz val="10"/>
      <color theme="1"/>
      <name val="Calibri"/>
      <family val="2"/>
      <scheme val="minor"/>
    </font>
    <font>
      <sz val="11"/>
      <color rgb="FF000000"/>
      <name val="Trebuchet MS"/>
      <family val="2"/>
    </font>
  </fonts>
  <fills count="13">
    <fill>
      <patternFill patternType="none"/>
    </fill>
    <fill>
      <patternFill patternType="gray125"/>
    </fill>
    <fill>
      <patternFill patternType="solid">
        <fgColor rgb="FF0070C0"/>
        <bgColor indexed="64"/>
      </patternFill>
    </fill>
    <fill>
      <patternFill patternType="solid">
        <fgColor theme="0" tint="-4.9989318521683403E-2"/>
        <bgColor indexed="64"/>
      </patternFill>
    </fill>
    <fill>
      <patternFill patternType="solid">
        <fgColor rgb="FFCCECFF"/>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0" tint="-0.249977111117893"/>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9" fontId="13" fillId="0" borderId="0" applyFont="0" applyFill="0" applyBorder="0" applyAlignment="0" applyProtection="0"/>
    <xf numFmtId="0" fontId="13" fillId="0" borderId="0"/>
    <xf numFmtId="0" fontId="1" fillId="0" borderId="0"/>
    <xf numFmtId="9" fontId="1" fillId="0" borderId="0" applyFont="0" applyFill="0" applyBorder="0" applyAlignment="0" applyProtection="0"/>
  </cellStyleXfs>
  <cellXfs count="407">
    <xf numFmtId="0" fontId="0" fillId="0" borderId="0" xfId="0"/>
    <xf numFmtId="0" fontId="6" fillId="0" borderId="0" xfId="0" applyFont="1" applyAlignment="1" applyProtection="1">
      <alignment horizontal="center"/>
      <protection locked="0"/>
    </xf>
    <xf numFmtId="0" fontId="6" fillId="0" borderId="0" xfId="0" applyFont="1" applyAlignment="1" applyProtection="1">
      <alignment wrapText="1"/>
      <protection locked="0"/>
    </xf>
    <xf numFmtId="0" fontId="6" fillId="0" borderId="0" xfId="0" applyFont="1" applyProtection="1">
      <protection locked="0"/>
    </xf>
    <xf numFmtId="0" fontId="10" fillId="2" borderId="10" xfId="0" applyFont="1" applyFill="1" applyBorder="1" applyAlignment="1" applyProtection="1">
      <alignment horizontal="center" vertical="center" wrapText="1"/>
      <protection locked="0"/>
    </xf>
    <xf numFmtId="0" fontId="10" fillId="2" borderId="11" xfId="0" applyFont="1" applyFill="1" applyBorder="1" applyAlignment="1" applyProtection="1">
      <alignment horizontal="center" vertical="center" wrapText="1"/>
      <protection locked="0"/>
    </xf>
    <xf numFmtId="0" fontId="7" fillId="0" borderId="0" xfId="0" applyFont="1" applyAlignment="1" applyProtection="1">
      <alignment horizontal="center"/>
      <protection locked="0"/>
    </xf>
    <xf numFmtId="0" fontId="6" fillId="0" borderId="12" xfId="0" applyFont="1" applyBorder="1" applyAlignment="1" applyProtection="1">
      <alignment horizontal="center" vertical="center"/>
      <protection locked="0"/>
    </xf>
    <xf numFmtId="0" fontId="6" fillId="0" borderId="3" xfId="0" applyFont="1" applyFill="1" applyBorder="1" applyAlignment="1" applyProtection="1">
      <alignment vertical="center" wrapText="1"/>
      <protection locked="0"/>
    </xf>
    <xf numFmtId="1" fontId="7" fillId="0" borderId="3" xfId="0" applyNumberFormat="1" applyFont="1" applyBorder="1" applyAlignment="1" applyProtection="1">
      <alignment vertical="center"/>
      <protection locked="0"/>
    </xf>
    <xf numFmtId="1" fontId="7" fillId="0" borderId="3" xfId="0" applyNumberFormat="1" applyFont="1" applyBorder="1" applyAlignment="1" applyProtection="1">
      <alignment vertical="center" wrapText="1"/>
      <protection locked="0"/>
    </xf>
    <xf numFmtId="0" fontId="6" fillId="0" borderId="7" xfId="0" applyFont="1" applyBorder="1" applyAlignment="1" applyProtection="1">
      <alignment horizontal="center" vertical="center"/>
      <protection locked="0"/>
    </xf>
    <xf numFmtId="0" fontId="6" fillId="0" borderId="1" xfId="0" applyFont="1" applyBorder="1" applyAlignment="1" applyProtection="1">
      <alignment vertical="center" wrapText="1"/>
      <protection locked="0"/>
    </xf>
    <xf numFmtId="1" fontId="7" fillId="0" borderId="1" xfId="0" applyNumberFormat="1" applyFont="1" applyBorder="1" applyAlignment="1" applyProtection="1">
      <alignment vertical="center"/>
      <protection locked="0"/>
    </xf>
    <xf numFmtId="1" fontId="7" fillId="0" borderId="1" xfId="0" applyNumberFormat="1" applyFont="1" applyBorder="1" applyAlignment="1" applyProtection="1">
      <alignment vertical="center" wrapText="1"/>
      <protection locked="0"/>
    </xf>
    <xf numFmtId="0" fontId="6" fillId="0" borderId="14" xfId="0" applyFont="1" applyBorder="1" applyAlignment="1" applyProtection="1">
      <alignment horizontal="center" vertical="center"/>
      <protection locked="0"/>
    </xf>
    <xf numFmtId="0" fontId="6" fillId="0" borderId="2" xfId="0" applyFont="1" applyBorder="1" applyAlignment="1" applyProtection="1">
      <alignment vertical="center" wrapText="1"/>
      <protection locked="0"/>
    </xf>
    <xf numFmtId="1" fontId="7" fillId="0" borderId="2" xfId="0" applyNumberFormat="1" applyFont="1" applyBorder="1" applyAlignment="1" applyProtection="1">
      <alignment vertical="center"/>
      <protection locked="0"/>
    </xf>
    <xf numFmtId="1" fontId="7" fillId="0" borderId="2" xfId="0" applyNumberFormat="1" applyFont="1" applyBorder="1" applyAlignment="1" applyProtection="1">
      <alignment vertical="center" wrapText="1"/>
      <protection locked="0"/>
    </xf>
    <xf numFmtId="0" fontId="6" fillId="0" borderId="3" xfId="0" applyFont="1" applyBorder="1" applyAlignment="1" applyProtection="1">
      <alignment vertical="center" wrapText="1"/>
      <protection locked="0"/>
    </xf>
    <xf numFmtId="0" fontId="6" fillId="0" borderId="1" xfId="0" applyFont="1" applyFill="1" applyBorder="1" applyAlignment="1" applyProtection="1">
      <alignment vertical="center" wrapText="1"/>
      <protection locked="0"/>
    </xf>
    <xf numFmtId="0" fontId="3" fillId="0" borderId="0" xfId="0" applyFont="1"/>
    <xf numFmtId="0" fontId="4" fillId="0" borderId="0" xfId="0" applyFont="1" applyFill="1" applyAlignment="1" applyProtection="1">
      <alignment wrapText="1"/>
      <protection locked="0"/>
    </xf>
    <xf numFmtId="0" fontId="4" fillId="0" borderId="0" xfId="0" applyFont="1" applyAlignment="1">
      <alignment horizontal="center" vertical="center"/>
    </xf>
    <xf numFmtId="0" fontId="3" fillId="0" borderId="0" xfId="0" applyFont="1" applyFill="1"/>
    <xf numFmtId="0" fontId="3" fillId="0" borderId="0" xfId="0" applyFont="1" applyFill="1" applyBorder="1"/>
    <xf numFmtId="0" fontId="3" fillId="0" borderId="0" xfId="0" applyFont="1" applyBorder="1"/>
    <xf numFmtId="0" fontId="3" fillId="0" borderId="7" xfId="0" applyFont="1" applyBorder="1"/>
    <xf numFmtId="0" fontId="3" fillId="0" borderId="9" xfId="0" applyFont="1" applyBorder="1" applyAlignment="1">
      <alignment horizontal="right"/>
    </xf>
    <xf numFmtId="0" fontId="6" fillId="0" borderId="16" xfId="0" applyFont="1" applyBorder="1" applyAlignment="1" applyProtection="1">
      <alignment horizontal="center" vertical="center"/>
      <protection locked="0"/>
    </xf>
    <xf numFmtId="0" fontId="12" fillId="0" borderId="0" xfId="0" applyFont="1" applyAlignment="1">
      <alignment horizontal="right"/>
    </xf>
    <xf numFmtId="1" fontId="7" fillId="4" borderId="3" xfId="0" applyNumberFormat="1" applyFont="1" applyFill="1" applyBorder="1" applyAlignment="1" applyProtection="1">
      <alignment vertical="center"/>
    </xf>
    <xf numFmtId="1" fontId="7" fillId="4" borderId="1" xfId="0" applyNumberFormat="1" applyFont="1" applyFill="1" applyBorder="1" applyAlignment="1" applyProtection="1">
      <alignment vertical="center"/>
    </xf>
    <xf numFmtId="1" fontId="7" fillId="4" borderId="3" xfId="0" applyNumberFormat="1" applyFont="1" applyFill="1" applyBorder="1" applyAlignment="1" applyProtection="1">
      <alignment vertical="center" wrapText="1"/>
    </xf>
    <xf numFmtId="1" fontId="7" fillId="4" borderId="1" xfId="0" applyNumberFormat="1" applyFont="1" applyFill="1" applyBorder="1" applyAlignment="1" applyProtection="1">
      <alignment vertical="center" wrapText="1"/>
    </xf>
    <xf numFmtId="1" fontId="7" fillId="4" borderId="13" xfId="0" applyNumberFormat="1" applyFont="1" applyFill="1" applyBorder="1" applyAlignment="1" applyProtection="1">
      <alignment vertical="center"/>
    </xf>
    <xf numFmtId="1" fontId="7" fillId="4" borderId="8" xfId="0" applyNumberFormat="1" applyFont="1" applyFill="1" applyBorder="1" applyAlignment="1" applyProtection="1">
      <alignment vertical="center"/>
    </xf>
    <xf numFmtId="1" fontId="7" fillId="4" borderId="15" xfId="0" applyNumberFormat="1" applyFont="1" applyFill="1" applyBorder="1" applyAlignment="1" applyProtection="1">
      <alignment vertical="center"/>
    </xf>
    <xf numFmtId="1" fontId="7" fillId="4" borderId="2" xfId="0" applyNumberFormat="1" applyFont="1" applyFill="1" applyBorder="1" applyAlignment="1" applyProtection="1">
      <alignment vertical="center"/>
    </xf>
    <xf numFmtId="1" fontId="7" fillId="4" borderId="2" xfId="0" applyNumberFormat="1" applyFont="1" applyFill="1" applyBorder="1" applyAlignment="1" applyProtection="1">
      <alignment vertical="center" wrapText="1"/>
    </xf>
    <xf numFmtId="0" fontId="3" fillId="3" borderId="35" xfId="0" applyFont="1" applyFill="1" applyBorder="1"/>
    <xf numFmtId="0" fontId="3" fillId="3" borderId="36" xfId="0" applyFont="1" applyFill="1" applyBorder="1"/>
    <xf numFmtId="0" fontId="15" fillId="0" borderId="0" xfId="0" applyFont="1" applyAlignment="1" applyProtection="1">
      <alignment horizontal="center" vertical="center"/>
      <protection locked="0"/>
    </xf>
    <xf numFmtId="9" fontId="7" fillId="0" borderId="1" xfId="1" applyFont="1" applyBorder="1" applyAlignment="1" applyProtection="1">
      <alignment vertical="center" wrapText="1"/>
      <protection locked="0"/>
    </xf>
    <xf numFmtId="0" fontId="15" fillId="0" borderId="0" xfId="0" applyFont="1" applyProtection="1">
      <protection locked="0"/>
    </xf>
    <xf numFmtId="0" fontId="13" fillId="0" borderId="0" xfId="2"/>
    <xf numFmtId="0" fontId="13" fillId="3" borderId="0" xfId="2" applyFill="1"/>
    <xf numFmtId="0" fontId="6" fillId="3" borderId="0" xfId="0" applyFont="1" applyFill="1" applyAlignment="1" applyProtection="1">
      <alignment wrapText="1"/>
      <protection locked="0"/>
    </xf>
    <xf numFmtId="1" fontId="17" fillId="0" borderId="0" xfId="0" applyNumberFormat="1" applyFont="1" applyFill="1" applyBorder="1" applyProtection="1">
      <protection locked="0"/>
    </xf>
    <xf numFmtId="1" fontId="17" fillId="0" borderId="0" xfId="0" applyNumberFormat="1" applyFont="1" applyFill="1" applyBorder="1" applyAlignment="1" applyProtection="1">
      <alignment wrapText="1"/>
      <protection locked="0"/>
    </xf>
    <xf numFmtId="0" fontId="17" fillId="0" borderId="0" xfId="0" applyFont="1" applyFill="1" applyBorder="1" applyAlignment="1" applyProtection="1">
      <alignment wrapText="1"/>
      <protection locked="0"/>
    </xf>
    <xf numFmtId="0" fontId="15" fillId="0" borderId="0" xfId="0" applyFont="1" applyFill="1" applyBorder="1" applyProtection="1">
      <protection locked="0"/>
    </xf>
    <xf numFmtId="0" fontId="6" fillId="0" borderId="10" xfId="0" applyFont="1" applyFill="1" applyBorder="1" applyAlignment="1" applyProtection="1">
      <alignment vertical="center" wrapText="1"/>
      <protection locked="0"/>
    </xf>
    <xf numFmtId="1" fontId="7" fillId="0" borderId="10" xfId="0" applyNumberFormat="1" applyFont="1" applyBorder="1" applyAlignment="1" applyProtection="1">
      <alignment horizontal="center" vertical="center" wrapText="1"/>
      <protection locked="0"/>
    </xf>
    <xf numFmtId="9" fontId="7" fillId="0" borderId="10" xfId="1" applyFont="1" applyBorder="1" applyAlignment="1" applyProtection="1">
      <alignment vertical="center" wrapText="1"/>
      <protection locked="0"/>
    </xf>
    <xf numFmtId="0" fontId="6" fillId="0" borderId="11" xfId="0" applyFont="1" applyBorder="1" applyProtection="1">
      <protection locked="0"/>
    </xf>
    <xf numFmtId="0" fontId="14" fillId="0" borderId="0" xfId="0" applyFont="1"/>
    <xf numFmtId="0" fontId="18" fillId="0" borderId="0" xfId="2" applyFont="1"/>
    <xf numFmtId="0" fontId="18" fillId="0" borderId="0" xfId="0" applyFont="1"/>
    <xf numFmtId="0" fontId="18" fillId="0" borderId="0" xfId="2" applyFont="1" applyFill="1"/>
    <xf numFmtId="0" fontId="19" fillId="0" borderId="0" xfId="2" applyFont="1" applyFill="1"/>
    <xf numFmtId="0" fontId="6" fillId="0" borderId="37" xfId="0" applyFont="1" applyBorder="1" applyAlignment="1" applyProtection="1">
      <alignment horizontal="center" vertical="center"/>
      <protection locked="0"/>
    </xf>
    <xf numFmtId="0" fontId="6" fillId="0" borderId="38" xfId="0" applyFont="1" applyBorder="1" applyAlignment="1" applyProtection="1">
      <alignment horizontal="center" vertical="center"/>
      <protection locked="0"/>
    </xf>
    <xf numFmtId="0" fontId="6" fillId="0" borderId="5" xfId="0" applyFont="1" applyFill="1" applyBorder="1" applyAlignment="1" applyProtection="1">
      <alignment vertical="center" wrapText="1"/>
      <protection locked="0"/>
    </xf>
    <xf numFmtId="0" fontId="6" fillId="0" borderId="9" xfId="0" applyFont="1" applyBorder="1" applyAlignment="1" applyProtection="1">
      <alignment vertical="center" wrapText="1"/>
      <protection locked="0"/>
    </xf>
    <xf numFmtId="9" fontId="7" fillId="0" borderId="24" xfId="1" applyFont="1" applyBorder="1" applyAlignment="1" applyProtection="1">
      <alignment vertical="center" wrapText="1"/>
      <protection locked="0"/>
    </xf>
    <xf numFmtId="0" fontId="20" fillId="0" borderId="0" xfId="0" applyFont="1"/>
    <xf numFmtId="0" fontId="20" fillId="0" borderId="0" xfId="0" applyFont="1" applyAlignment="1">
      <alignment horizontal="center"/>
    </xf>
    <xf numFmtId="0" fontId="22" fillId="0" borderId="0" xfId="0" applyFont="1" applyAlignment="1">
      <alignment wrapText="1"/>
    </xf>
    <xf numFmtId="0" fontId="6" fillId="0" borderId="0" xfId="0" applyFont="1" applyFill="1" applyAlignment="1" applyProtection="1">
      <alignment wrapText="1"/>
      <protection locked="0"/>
    </xf>
    <xf numFmtId="0" fontId="0" fillId="0" borderId="0" xfId="0" applyFill="1"/>
    <xf numFmtId="0" fontId="16" fillId="2" borderId="2" xfId="0" applyFont="1" applyFill="1" applyBorder="1" applyAlignment="1" applyProtection="1">
      <alignment horizontal="center" vertical="center" wrapText="1"/>
      <protection locked="0"/>
    </xf>
    <xf numFmtId="0" fontId="6" fillId="0" borderId="41" xfId="0" applyFont="1" applyBorder="1" applyAlignment="1" applyProtection="1">
      <alignment horizontal="center" vertical="center"/>
      <protection locked="0"/>
    </xf>
    <xf numFmtId="0" fontId="2" fillId="2" borderId="32" xfId="0" applyFont="1" applyFill="1" applyBorder="1" applyAlignment="1">
      <alignment horizontal="center" vertical="center" textRotation="90"/>
    </xf>
    <xf numFmtId="0" fontId="2" fillId="2" borderId="20" xfId="0" applyFont="1" applyFill="1" applyBorder="1" applyAlignment="1">
      <alignment horizontal="center" vertical="center"/>
    </xf>
    <xf numFmtId="0" fontId="2" fillId="2" borderId="20"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3" fillId="0" borderId="4" xfId="0" applyFont="1" applyBorder="1"/>
    <xf numFmtId="0" fontId="35" fillId="2" borderId="1" xfId="0" applyFont="1" applyFill="1" applyBorder="1" applyAlignment="1" applyProtection="1">
      <alignment horizontal="center" vertical="center"/>
      <protection locked="0"/>
    </xf>
    <xf numFmtId="0" fontId="35" fillId="2" borderId="8" xfId="0" applyFont="1" applyFill="1" applyBorder="1" applyAlignment="1" applyProtection="1">
      <alignment horizontal="center" vertical="center"/>
      <protection locked="0"/>
    </xf>
    <xf numFmtId="0" fontId="6" fillId="12" borderId="0" xfId="0" applyFont="1" applyFill="1" applyAlignment="1" applyProtection="1">
      <alignment horizontal="center" wrapText="1"/>
      <protection locked="0"/>
    </xf>
    <xf numFmtId="0" fontId="13" fillId="0" borderId="0" xfId="2" applyProtection="1">
      <protection locked="0"/>
    </xf>
    <xf numFmtId="0" fontId="16" fillId="2" borderId="2" xfId="0" applyFont="1" applyFill="1" applyBorder="1" applyAlignment="1" applyProtection="1">
      <alignment horizontal="center" vertical="center" wrapText="1"/>
      <protection locked="0"/>
    </xf>
    <xf numFmtId="0" fontId="16" fillId="2" borderId="15" xfId="0" applyFont="1" applyFill="1" applyBorder="1" applyAlignment="1" applyProtection="1">
      <alignment horizontal="center" vertical="center" wrapText="1"/>
      <protection locked="0"/>
    </xf>
    <xf numFmtId="0" fontId="6" fillId="0" borderId="18" xfId="0" applyFont="1" applyFill="1" applyBorder="1" applyAlignment="1" applyProtection="1">
      <alignment vertical="center" wrapText="1"/>
    </xf>
    <xf numFmtId="0" fontId="6" fillId="0" borderId="19" xfId="0" applyFont="1" applyFill="1" applyBorder="1" applyAlignment="1" applyProtection="1">
      <alignment vertical="center" wrapText="1"/>
    </xf>
    <xf numFmtId="0" fontId="6" fillId="0" borderId="17" xfId="0" applyFont="1" applyFill="1" applyBorder="1" applyAlignment="1" applyProtection="1">
      <alignment vertical="center" wrapText="1"/>
      <protection locked="0"/>
    </xf>
    <xf numFmtId="0" fontId="20" fillId="0" borderId="0" xfId="3" applyFont="1" applyProtection="1">
      <protection locked="0"/>
    </xf>
    <xf numFmtId="0" fontId="20" fillId="0" borderId="0" xfId="3" applyFont="1" applyAlignment="1" applyProtection="1">
      <alignment horizontal="left"/>
    </xf>
    <xf numFmtId="0" fontId="26" fillId="3" borderId="0" xfId="3" applyFont="1" applyFill="1" applyAlignment="1" applyProtection="1">
      <alignment horizontal="center" vertical="center" wrapText="1"/>
    </xf>
    <xf numFmtId="0" fontId="20" fillId="0" borderId="0" xfId="3" applyFont="1" applyProtection="1"/>
    <xf numFmtId="1" fontId="20" fillId="0" borderId="0" xfId="4" applyNumberFormat="1" applyFont="1" applyProtection="1"/>
    <xf numFmtId="0" fontId="20" fillId="0" borderId="0" xfId="3" applyFont="1" applyAlignment="1" applyProtection="1">
      <alignment horizontal="right"/>
    </xf>
    <xf numFmtId="0" fontId="27" fillId="0" borderId="0" xfId="3" applyFont="1" applyProtection="1"/>
    <xf numFmtId="1" fontId="28" fillId="0" borderId="0" xfId="4" applyNumberFormat="1" applyFont="1" applyProtection="1"/>
    <xf numFmtId="0" fontId="29" fillId="0" borderId="0" xfId="3" applyFont="1" applyProtection="1"/>
    <xf numFmtId="0" fontId="15" fillId="5" borderId="10" xfId="3" applyFont="1" applyFill="1" applyBorder="1" applyAlignment="1" applyProtection="1">
      <alignment horizontal="center" vertical="center" wrapText="1"/>
    </xf>
    <xf numFmtId="0" fontId="15" fillId="5" borderId="10" xfId="3" applyFont="1" applyFill="1" applyBorder="1" applyAlignment="1" applyProtection="1">
      <alignment horizontal="center" vertical="center"/>
    </xf>
    <xf numFmtId="1" fontId="15" fillId="5" borderId="10" xfId="4" applyNumberFormat="1" applyFont="1" applyFill="1" applyBorder="1" applyAlignment="1" applyProtection="1">
      <alignment horizontal="center" vertical="center"/>
    </xf>
    <xf numFmtId="0" fontId="31" fillId="5" borderId="10" xfId="3" applyFont="1" applyFill="1" applyBorder="1" applyAlignment="1" applyProtection="1">
      <alignment horizontal="center" vertical="center" wrapText="1"/>
    </xf>
    <xf numFmtId="0" fontId="15" fillId="5" borderId="24" xfId="3" applyFont="1" applyFill="1" applyBorder="1" applyAlignment="1" applyProtection="1">
      <alignment horizontal="center" vertical="center" wrapText="1"/>
    </xf>
    <xf numFmtId="0" fontId="15" fillId="5" borderId="25" xfId="3" applyFont="1" applyFill="1" applyBorder="1" applyAlignment="1" applyProtection="1">
      <alignment horizontal="center" vertical="center" wrapText="1"/>
    </xf>
    <xf numFmtId="0" fontId="32" fillId="5" borderId="26" xfId="3" applyNumberFormat="1" applyFont="1" applyFill="1" applyBorder="1" applyAlignment="1" applyProtection="1">
      <alignment horizontal="left" wrapText="1" readingOrder="1"/>
    </xf>
    <xf numFmtId="0" fontId="15" fillId="6" borderId="17" xfId="3" applyFont="1" applyFill="1" applyBorder="1" applyAlignment="1" applyProtection="1">
      <alignment horizontal="left" vertical="center"/>
    </xf>
    <xf numFmtId="1" fontId="15" fillId="6" borderId="18" xfId="3" applyNumberFormat="1" applyFont="1" applyFill="1" applyBorder="1" applyAlignment="1" applyProtection="1">
      <alignment horizontal="center" vertical="center"/>
    </xf>
    <xf numFmtId="1" fontId="15" fillId="6" borderId="18" xfId="3" quotePrefix="1" applyNumberFormat="1" applyFont="1" applyFill="1" applyBorder="1" applyAlignment="1" applyProtection="1">
      <alignment horizontal="center" vertical="center"/>
    </xf>
    <xf numFmtId="1" fontId="15" fillId="6" borderId="18" xfId="4" applyNumberFormat="1" applyFont="1" applyFill="1" applyBorder="1" applyAlignment="1" applyProtection="1">
      <alignment horizontal="center" vertical="center"/>
    </xf>
    <xf numFmtId="0" fontId="33" fillId="6" borderId="19" xfId="3" applyFont="1" applyFill="1" applyBorder="1" applyAlignment="1" applyProtection="1">
      <alignment horizontal="justify" vertical="justify" wrapText="1"/>
    </xf>
    <xf numFmtId="0" fontId="15" fillId="7" borderId="32" xfId="3" applyFont="1" applyFill="1" applyBorder="1" applyAlignment="1" applyProtection="1">
      <alignment horizontal="left" wrapText="1"/>
    </xf>
    <xf numFmtId="1" fontId="15" fillId="7" borderId="20" xfId="3" applyNumberFormat="1" applyFont="1" applyFill="1" applyBorder="1" applyAlignment="1" applyProtection="1">
      <alignment horizontal="center" vertical="center"/>
    </xf>
    <xf numFmtId="1" fontId="15" fillId="7" borderId="20" xfId="3" quotePrefix="1" applyNumberFormat="1" applyFont="1" applyFill="1" applyBorder="1" applyAlignment="1" applyProtection="1">
      <alignment horizontal="center" vertical="center"/>
    </xf>
    <xf numFmtId="1" fontId="15" fillId="6" borderId="20" xfId="4" applyNumberFormat="1" applyFont="1" applyFill="1" applyBorder="1" applyAlignment="1" applyProtection="1">
      <alignment horizontal="center" vertical="center"/>
    </xf>
    <xf numFmtId="1" fontId="15" fillId="7" borderId="33" xfId="3" applyNumberFormat="1" applyFont="1" applyFill="1" applyBorder="1" applyAlignment="1" applyProtection="1">
      <alignment horizontal="center" vertical="center"/>
    </xf>
    <xf numFmtId="0" fontId="20" fillId="8" borderId="1" xfId="3" applyFont="1" applyFill="1" applyBorder="1" applyAlignment="1" applyProtection="1">
      <alignment horizontal="left" vertical="center"/>
      <protection locked="0"/>
    </xf>
    <xf numFmtId="0" fontId="20" fillId="8" borderId="1" xfId="3" applyFont="1" applyFill="1" applyBorder="1" applyAlignment="1" applyProtection="1">
      <alignment horizontal="center" vertical="center"/>
      <protection locked="0"/>
    </xf>
    <xf numFmtId="0" fontId="32" fillId="0" borderId="4" xfId="3" applyFont="1" applyBorder="1" applyAlignment="1" applyProtection="1">
      <alignment horizontal="right" vertical="center"/>
      <protection locked="0"/>
    </xf>
    <xf numFmtId="1" fontId="32" fillId="0" borderId="5" xfId="3" applyNumberFormat="1" applyFont="1" applyBorder="1" applyProtection="1">
      <protection locked="0"/>
    </xf>
    <xf numFmtId="1" fontId="32" fillId="0" borderId="5" xfId="3" applyNumberFormat="1" applyFont="1" applyBorder="1" applyProtection="1"/>
    <xf numFmtId="1" fontId="32" fillId="0" borderId="21" xfId="3" applyNumberFormat="1" applyFont="1" applyBorder="1" applyProtection="1"/>
    <xf numFmtId="0" fontId="34" fillId="0" borderId="1" xfId="3" applyFont="1" applyBorder="1" applyAlignment="1" applyProtection="1">
      <alignment horizontal="left" vertical="center"/>
      <protection locked="0"/>
    </xf>
    <xf numFmtId="0" fontId="20" fillId="0" borderId="1" xfId="3" applyFont="1" applyBorder="1" applyProtection="1">
      <protection locked="0"/>
    </xf>
    <xf numFmtId="0" fontId="32" fillId="0" borderId="7" xfId="3" applyFont="1" applyBorder="1" applyAlignment="1" applyProtection="1">
      <alignment horizontal="right"/>
      <protection locked="0"/>
    </xf>
    <xf numFmtId="1" fontId="32" fillId="0" borderId="1" xfId="3" applyNumberFormat="1" applyFont="1" applyBorder="1" applyProtection="1">
      <protection locked="0"/>
    </xf>
    <xf numFmtId="1" fontId="32" fillId="0" borderId="3" xfId="3" applyNumberFormat="1" applyFont="1" applyBorder="1" applyProtection="1"/>
    <xf numFmtId="1" fontId="32" fillId="0" borderId="29" xfId="3" applyNumberFormat="1" applyFont="1" applyBorder="1" applyProtection="1"/>
    <xf numFmtId="0" fontId="32" fillId="0" borderId="9" xfId="3" applyFont="1" applyBorder="1" applyAlignment="1" applyProtection="1">
      <alignment horizontal="right"/>
      <protection locked="0"/>
    </xf>
    <xf numFmtId="1" fontId="32" fillId="0" borderId="10" xfId="3" applyNumberFormat="1" applyFont="1" applyBorder="1" applyProtection="1">
      <protection locked="0"/>
    </xf>
    <xf numFmtId="1" fontId="32" fillId="0" borderId="24" xfId="3" applyNumberFormat="1" applyFont="1" applyBorder="1" applyProtection="1"/>
    <xf numFmtId="1" fontId="32" fillId="0" borderId="25" xfId="3" applyNumberFormat="1" applyFont="1" applyBorder="1" applyProtection="1"/>
    <xf numFmtId="0" fontId="15" fillId="9" borderId="32" xfId="3" applyFont="1" applyFill="1" applyBorder="1" applyAlignment="1" applyProtection="1">
      <alignment horizontal="left" vertical="center" wrapText="1"/>
    </xf>
    <xf numFmtId="1" fontId="15" fillId="9" borderId="20" xfId="3" applyNumberFormat="1" applyFont="1" applyFill="1" applyBorder="1" applyAlignment="1" applyProtection="1">
      <alignment horizontal="center" vertical="center"/>
    </xf>
    <xf numFmtId="1" fontId="15" fillId="9" borderId="20" xfId="3" quotePrefix="1" applyNumberFormat="1" applyFont="1" applyFill="1" applyBorder="1" applyAlignment="1" applyProtection="1">
      <alignment horizontal="center" vertical="center"/>
    </xf>
    <xf numFmtId="1" fontId="15" fillId="9" borderId="33" xfId="3" applyNumberFormat="1" applyFont="1" applyFill="1" applyBorder="1" applyAlignment="1" applyProtection="1">
      <alignment horizontal="center" vertical="center"/>
    </xf>
    <xf numFmtId="0" fontId="34" fillId="0" borderId="1" xfId="3" applyFont="1" applyBorder="1" applyAlignment="1" applyProtection="1">
      <alignment horizontal="left" vertical="center" wrapText="1"/>
      <protection locked="0"/>
    </xf>
    <xf numFmtId="0" fontId="32" fillId="0" borderId="4" xfId="3" applyFont="1" applyBorder="1" applyAlignment="1" applyProtection="1">
      <alignment horizontal="right"/>
      <protection locked="0"/>
    </xf>
    <xf numFmtId="0" fontId="15" fillId="10" borderId="17" xfId="3" applyFont="1" applyFill="1" applyBorder="1" applyAlignment="1" applyProtection="1">
      <alignment horizontal="left" vertical="center" wrapText="1"/>
    </xf>
    <xf numFmtId="1" fontId="15" fillId="10" borderId="18" xfId="3" applyNumberFormat="1" applyFont="1" applyFill="1" applyBorder="1" applyAlignment="1" applyProtection="1">
      <alignment horizontal="center" vertical="center"/>
    </xf>
    <xf numFmtId="1" fontId="15" fillId="10" borderId="27" xfId="3" applyNumberFormat="1" applyFont="1" applyFill="1" applyBorder="1" applyAlignment="1" applyProtection="1">
      <alignment horizontal="center" vertical="center"/>
    </xf>
    <xf numFmtId="0" fontId="32" fillId="0" borderId="12" xfId="3" applyFont="1" applyBorder="1" applyAlignment="1" applyProtection="1">
      <alignment horizontal="right"/>
      <protection locked="0"/>
    </xf>
    <xf numFmtId="1" fontId="32" fillId="0" borderId="3" xfId="3" applyNumberFormat="1" applyFont="1" applyBorder="1" applyProtection="1">
      <protection locked="0"/>
    </xf>
    <xf numFmtId="1" fontId="15" fillId="6" borderId="24" xfId="4" applyNumberFormat="1" applyFont="1" applyFill="1" applyBorder="1" applyAlignment="1" applyProtection="1">
      <alignment horizontal="center" vertical="center"/>
    </xf>
    <xf numFmtId="0" fontId="15" fillId="3" borderId="32" xfId="3" applyFont="1" applyFill="1" applyBorder="1" applyAlignment="1" applyProtection="1">
      <alignment horizontal="left" vertical="center" wrapText="1"/>
    </xf>
    <xf numFmtId="1" fontId="15" fillId="3" borderId="20" xfId="3" applyNumberFormat="1" applyFont="1" applyFill="1" applyBorder="1" applyAlignment="1" applyProtection="1">
      <alignment horizontal="center" vertical="center"/>
    </xf>
    <xf numFmtId="1" fontId="15" fillId="3" borderId="20" xfId="3" quotePrefix="1" applyNumberFormat="1" applyFont="1" applyFill="1" applyBorder="1" applyAlignment="1" applyProtection="1">
      <alignment horizontal="center" vertical="center"/>
    </xf>
    <xf numFmtId="1" fontId="15" fillId="3" borderId="33" xfId="3" applyNumberFormat="1" applyFont="1" applyFill="1" applyBorder="1" applyAlignment="1" applyProtection="1">
      <alignment horizontal="center" vertical="center"/>
    </xf>
    <xf numFmtId="0" fontId="20" fillId="0" borderId="0" xfId="3" applyFont="1" applyAlignment="1" applyProtection="1">
      <alignment horizontal="left"/>
      <protection locked="0"/>
    </xf>
    <xf numFmtId="1" fontId="20" fillId="0" borderId="0" xfId="4" applyNumberFormat="1" applyFont="1" applyProtection="1">
      <protection locked="0"/>
    </xf>
    <xf numFmtId="0" fontId="16" fillId="2" borderId="2" xfId="0" applyFont="1" applyFill="1" applyBorder="1" applyAlignment="1" applyProtection="1">
      <alignment horizontal="center" vertical="center" wrapText="1"/>
      <protection locked="0"/>
    </xf>
    <xf numFmtId="0" fontId="16" fillId="2" borderId="2" xfId="0" applyFont="1" applyFill="1" applyBorder="1" applyAlignment="1" applyProtection="1">
      <alignment horizontal="center" vertical="center" wrapText="1"/>
      <protection locked="0"/>
    </xf>
    <xf numFmtId="0" fontId="37" fillId="0" borderId="0" xfId="0" applyFont="1" applyFill="1" applyAlignment="1">
      <alignment wrapText="1"/>
    </xf>
    <xf numFmtId="0" fontId="37" fillId="0" borderId="0" xfId="0" applyFont="1" applyAlignment="1">
      <alignment wrapText="1"/>
    </xf>
    <xf numFmtId="0" fontId="38" fillId="0" borderId="0" xfId="3" applyFont="1" applyAlignment="1" applyProtection="1">
      <alignment horizontal="left" wrapText="1"/>
      <protection locked="0"/>
    </xf>
    <xf numFmtId="0" fontId="39" fillId="0" borderId="0" xfId="0" applyFont="1" applyAlignment="1" applyProtection="1">
      <alignment wrapText="1"/>
      <protection locked="0"/>
    </xf>
    <xf numFmtId="0" fontId="6" fillId="3" borderId="0" xfId="0" applyFont="1" applyFill="1" applyAlignment="1" applyProtection="1">
      <alignment vertical="top" wrapText="1"/>
      <protection locked="0"/>
    </xf>
    <xf numFmtId="1" fontId="15" fillId="6" borderId="19" xfId="3" applyNumberFormat="1" applyFont="1" applyFill="1" applyBorder="1" applyAlignment="1" applyProtection="1">
      <alignment horizontal="center" vertical="center"/>
    </xf>
    <xf numFmtId="0" fontId="36" fillId="3" borderId="1" xfId="0" applyFont="1" applyFill="1" applyBorder="1"/>
    <xf numFmtId="0" fontId="20" fillId="0" borderId="0" xfId="0" applyFont="1" applyAlignment="1" applyProtection="1">
      <alignment horizontal="center"/>
      <protection locked="0"/>
    </xf>
    <xf numFmtId="1" fontId="32" fillId="0" borderId="1" xfId="3" applyNumberFormat="1" applyFont="1" applyBorder="1" applyProtection="1"/>
    <xf numFmtId="1" fontId="32" fillId="0" borderId="10" xfId="3" applyNumberFormat="1" applyFont="1" applyBorder="1" applyProtection="1"/>
    <xf numFmtId="1" fontId="7" fillId="0" borderId="3" xfId="0" applyNumberFormat="1" applyFont="1" applyBorder="1" applyAlignment="1" applyProtection="1">
      <alignment horizontal="center" vertical="center" wrapText="1"/>
    </xf>
    <xf numFmtId="1" fontId="7" fillId="0" borderId="1" xfId="0" applyNumberFormat="1" applyFont="1" applyBorder="1" applyAlignment="1" applyProtection="1">
      <alignment horizontal="center" vertical="center" wrapText="1"/>
    </xf>
    <xf numFmtId="1" fontId="40" fillId="0" borderId="1" xfId="0" quotePrefix="1" applyNumberFormat="1" applyFont="1" applyBorder="1" applyAlignment="1" applyProtection="1">
      <alignment horizontal="center" vertical="center" wrapText="1"/>
    </xf>
    <xf numFmtId="1" fontId="7" fillId="0" borderId="2" xfId="0" applyNumberFormat="1" applyFont="1" applyBorder="1" applyAlignment="1" applyProtection="1">
      <alignment horizontal="center" vertical="center" wrapText="1"/>
    </xf>
    <xf numFmtId="9" fontId="7" fillId="0" borderId="5" xfId="1" applyFont="1" applyBorder="1" applyAlignment="1" applyProtection="1">
      <alignment vertical="center" wrapText="1"/>
    </xf>
    <xf numFmtId="9" fontId="7" fillId="0" borderId="1" xfId="1" applyFont="1" applyBorder="1" applyAlignment="1" applyProtection="1">
      <alignment vertical="center" wrapText="1"/>
    </xf>
    <xf numFmtId="9" fontId="7" fillId="0" borderId="10" xfId="1" applyFont="1" applyBorder="1" applyAlignment="1" applyProtection="1">
      <alignment vertical="center" wrapText="1"/>
    </xf>
    <xf numFmtId="1" fontId="6" fillId="0" borderId="18" xfId="0" applyNumberFormat="1" applyFont="1" applyFill="1" applyBorder="1" applyAlignment="1" applyProtection="1">
      <alignment vertical="center" wrapText="1"/>
      <protection locked="0"/>
    </xf>
    <xf numFmtId="1" fontId="6" fillId="0" borderId="49" xfId="0" applyNumberFormat="1" applyFont="1" applyFill="1" applyBorder="1" applyAlignment="1" applyProtection="1">
      <alignment vertical="center" wrapText="1"/>
    </xf>
    <xf numFmtId="1" fontId="6" fillId="0" borderId="10" xfId="0" applyNumberFormat="1" applyFont="1" applyFill="1" applyBorder="1" applyAlignment="1" applyProtection="1">
      <alignment vertical="center"/>
      <protection locked="0"/>
    </xf>
    <xf numFmtId="1" fontId="6" fillId="0" borderId="11" xfId="0" applyNumberFormat="1" applyFont="1" applyFill="1" applyBorder="1" applyAlignment="1" applyProtection="1">
      <alignment vertical="center"/>
      <protection locked="0"/>
    </xf>
    <xf numFmtId="0" fontId="20" fillId="0" borderId="0" xfId="0" applyFont="1" applyProtection="1">
      <protection locked="0"/>
    </xf>
    <xf numFmtId="0" fontId="20" fillId="4" borderId="9" xfId="0" applyFont="1" applyFill="1" applyBorder="1" applyAlignment="1" applyProtection="1">
      <alignment horizontal="right"/>
      <protection locked="0"/>
    </xf>
    <xf numFmtId="0" fontId="20" fillId="4" borderId="10" xfId="0" applyFont="1" applyFill="1" applyBorder="1" applyAlignment="1" applyProtection="1">
      <alignment horizontal="center"/>
      <protection locked="0"/>
    </xf>
    <xf numFmtId="0" fontId="42" fillId="4" borderId="10" xfId="0" applyFont="1" applyFill="1" applyBorder="1" applyAlignment="1" applyProtection="1">
      <alignment horizontal="center"/>
      <protection locked="0"/>
    </xf>
    <xf numFmtId="0" fontId="20" fillId="4" borderId="11" xfId="0" applyFont="1" applyFill="1" applyBorder="1" applyProtection="1">
      <protection locked="0"/>
    </xf>
    <xf numFmtId="0" fontId="20" fillId="0" borderId="12" xfId="0" applyFont="1" applyBorder="1" applyAlignment="1" applyProtection="1">
      <alignment horizontal="center" vertical="center"/>
      <protection locked="0"/>
    </xf>
    <xf numFmtId="0" fontId="20" fillId="0" borderId="3" xfId="0" applyFont="1" applyBorder="1" applyAlignment="1" applyProtection="1">
      <alignment vertical="center" wrapText="1"/>
      <protection locked="0"/>
    </xf>
    <xf numFmtId="0" fontId="20" fillId="0" borderId="13" xfId="0" applyFont="1" applyBorder="1" applyAlignment="1" applyProtection="1">
      <alignment wrapText="1"/>
      <protection locked="0"/>
    </xf>
    <xf numFmtId="0" fontId="20" fillId="0" borderId="12" xfId="0" quotePrefix="1" applyFont="1" applyBorder="1" applyAlignment="1" applyProtection="1">
      <alignment horizontal="center" vertical="center"/>
      <protection locked="0"/>
    </xf>
    <xf numFmtId="0" fontId="42" fillId="0" borderId="3" xfId="0" applyFont="1" applyBorder="1" applyAlignment="1" applyProtection="1">
      <alignment vertical="center" wrapText="1"/>
      <protection locked="0"/>
    </xf>
    <xf numFmtId="0" fontId="20" fillId="0" borderId="8" xfId="0" applyFont="1" applyBorder="1" applyAlignment="1" applyProtection="1">
      <alignment wrapText="1"/>
      <protection locked="0"/>
    </xf>
    <xf numFmtId="0" fontId="20" fillId="0" borderId="1" xfId="0" applyFont="1" applyBorder="1" applyAlignment="1" applyProtection="1">
      <alignment horizontal="left" vertical="center" wrapText="1"/>
      <protection locked="0"/>
    </xf>
    <xf numFmtId="0" fontId="20" fillId="0" borderId="1" xfId="0" applyFont="1" applyBorder="1" applyAlignment="1" applyProtection="1">
      <alignment wrapText="1"/>
      <protection locked="0"/>
    </xf>
    <xf numFmtId="0" fontId="20" fillId="0" borderId="7" xfId="0" applyFont="1" applyBorder="1" applyAlignment="1" applyProtection="1">
      <alignment horizontal="center" vertical="center"/>
      <protection locked="0"/>
    </xf>
    <xf numFmtId="0" fontId="20" fillId="0" borderId="7" xfId="0" quotePrefix="1" applyFont="1" applyBorder="1" applyAlignment="1" applyProtection="1">
      <alignment horizontal="center" vertical="center"/>
      <protection locked="0"/>
    </xf>
    <xf numFmtId="0" fontId="20" fillId="0" borderId="2" xfId="0" applyFont="1" applyBorder="1" applyAlignment="1" applyProtection="1">
      <alignment horizontal="left" vertical="center" wrapText="1"/>
      <protection locked="0"/>
    </xf>
    <xf numFmtId="0" fontId="20" fillId="11" borderId="1" xfId="0" applyFont="1" applyFill="1" applyBorder="1" applyAlignment="1" applyProtection="1">
      <alignment wrapText="1"/>
      <protection locked="0"/>
    </xf>
    <xf numFmtId="0" fontId="20" fillId="0" borderId="14" xfId="0" applyFont="1" applyBorder="1" applyAlignment="1" applyProtection="1">
      <alignment horizontal="center" vertical="center"/>
      <protection locked="0"/>
    </xf>
    <xf numFmtId="0" fontId="20" fillId="11" borderId="2" xfId="0" applyFont="1" applyFill="1" applyBorder="1" applyAlignment="1" applyProtection="1">
      <alignment wrapText="1"/>
      <protection locked="0"/>
    </xf>
    <xf numFmtId="0" fontId="20" fillId="0" borderId="15" xfId="0" applyFont="1" applyBorder="1" applyAlignment="1" applyProtection="1">
      <alignment wrapText="1"/>
      <protection locked="0"/>
    </xf>
    <xf numFmtId="0" fontId="42" fillId="4" borderId="11" xfId="0" applyFont="1" applyFill="1" applyBorder="1" applyProtection="1">
      <protection locked="0"/>
    </xf>
    <xf numFmtId="0" fontId="20" fillId="11" borderId="12" xfId="0" applyFont="1" applyFill="1" applyBorder="1" applyAlignment="1" applyProtection="1">
      <alignment horizontal="center" vertical="center"/>
      <protection locked="0"/>
    </xf>
    <xf numFmtId="0" fontId="20" fillId="11" borderId="3" xfId="0" applyFont="1" applyFill="1" applyBorder="1" applyAlignment="1" applyProtection="1">
      <alignment wrapText="1"/>
      <protection locked="0"/>
    </xf>
    <xf numFmtId="0" fontId="20" fillId="0" borderId="13" xfId="0" applyFont="1" applyBorder="1" applyProtection="1">
      <protection locked="0"/>
    </xf>
    <xf numFmtId="0" fontId="20" fillId="11" borderId="14" xfId="0" quotePrefix="1" applyFont="1" applyFill="1" applyBorder="1" applyAlignment="1" applyProtection="1">
      <alignment horizontal="center" vertical="center"/>
      <protection locked="0"/>
    </xf>
    <xf numFmtId="0" fontId="20" fillId="0" borderId="15" xfId="0" applyFont="1" applyBorder="1" applyProtection="1">
      <protection locked="0"/>
    </xf>
    <xf numFmtId="0" fontId="20" fillId="0" borderId="3" xfId="0" applyFont="1" applyBorder="1" applyAlignment="1" applyProtection="1">
      <alignment wrapText="1"/>
      <protection locked="0"/>
    </xf>
    <xf numFmtId="0" fontId="20" fillId="0" borderId="8" xfId="0" applyFont="1" applyBorder="1" applyProtection="1">
      <protection locked="0"/>
    </xf>
    <xf numFmtId="0" fontId="20" fillId="11" borderId="14" xfId="0" applyFont="1" applyFill="1" applyBorder="1" applyAlignment="1" applyProtection="1">
      <alignment horizontal="center" vertical="center"/>
      <protection locked="0"/>
    </xf>
    <xf numFmtId="0" fontId="20" fillId="0" borderId="3" xfId="0" applyFont="1" applyFill="1" applyBorder="1" applyAlignment="1" applyProtection="1">
      <alignment wrapText="1"/>
      <protection locked="0"/>
    </xf>
    <xf numFmtId="0" fontId="20" fillId="0" borderId="1" xfId="0" applyFont="1" applyFill="1" applyBorder="1" applyAlignment="1" applyProtection="1">
      <alignment wrapText="1"/>
      <protection locked="0"/>
    </xf>
    <xf numFmtId="0" fontId="20" fillId="11" borderId="7" xfId="0" applyFont="1" applyFill="1" applyBorder="1" applyAlignment="1" applyProtection="1">
      <alignment horizontal="center" vertical="center"/>
      <protection locked="0"/>
    </xf>
    <xf numFmtId="0" fontId="20" fillId="4" borderId="14" xfId="0" applyFont="1" applyFill="1" applyBorder="1" applyAlignment="1" applyProtection="1">
      <alignment horizontal="right"/>
      <protection locked="0"/>
    </xf>
    <xf numFmtId="0" fontId="20" fillId="4" borderId="2" xfId="0" applyFont="1" applyFill="1" applyBorder="1" applyAlignment="1" applyProtection="1">
      <alignment horizontal="center"/>
      <protection locked="0"/>
    </xf>
    <xf numFmtId="0" fontId="42" fillId="4" borderId="2" xfId="0" applyFont="1" applyFill="1" applyBorder="1" applyAlignment="1" applyProtection="1">
      <alignment horizontal="center"/>
      <protection locked="0"/>
    </xf>
    <xf numFmtId="0" fontId="42" fillId="4" borderId="15" xfId="0" applyFont="1" applyFill="1" applyBorder="1" applyProtection="1">
      <protection locked="0"/>
    </xf>
    <xf numFmtId="0" fontId="20" fillId="11" borderId="4" xfId="0" applyFont="1" applyFill="1" applyBorder="1" applyAlignment="1" applyProtection="1">
      <alignment horizontal="center" vertical="center"/>
      <protection locked="0"/>
    </xf>
    <xf numFmtId="0" fontId="20" fillId="11" borderId="5" xfId="0" applyFont="1" applyFill="1" applyBorder="1" applyAlignment="1" applyProtection="1">
      <alignment wrapText="1"/>
      <protection locked="0"/>
    </xf>
    <xf numFmtId="0" fontId="20" fillId="0" borderId="6" xfId="0" applyFont="1" applyBorder="1" applyProtection="1">
      <protection locked="0"/>
    </xf>
    <xf numFmtId="16" fontId="20" fillId="11" borderId="7" xfId="0" quotePrefix="1" applyNumberFormat="1" applyFont="1" applyFill="1" applyBorder="1" applyAlignment="1" applyProtection="1">
      <alignment horizontal="center" vertical="center"/>
      <protection locked="0"/>
    </xf>
    <xf numFmtId="1" fontId="20" fillId="0" borderId="1" xfId="0" applyNumberFormat="1" applyFont="1" applyBorder="1" applyAlignment="1" applyProtection="1">
      <alignment horizontal="center"/>
      <protection locked="0"/>
    </xf>
    <xf numFmtId="0" fontId="20" fillId="11" borderId="40" xfId="0" quotePrefix="1" applyFont="1" applyFill="1" applyBorder="1" applyAlignment="1" applyProtection="1">
      <alignment horizontal="center" vertical="center"/>
      <protection locked="0"/>
    </xf>
    <xf numFmtId="0" fontId="20" fillId="11" borderId="24" xfId="0" applyFont="1" applyFill="1" applyBorder="1" applyAlignment="1" applyProtection="1">
      <alignment wrapText="1"/>
      <protection locked="0"/>
    </xf>
    <xf numFmtId="1" fontId="20" fillId="0" borderId="10" xfId="0" applyNumberFormat="1" applyFont="1" applyBorder="1" applyAlignment="1" applyProtection="1">
      <alignment horizontal="center"/>
      <protection locked="0"/>
    </xf>
    <xf numFmtId="0" fontId="20" fillId="0" borderId="11" xfId="0" applyFont="1" applyBorder="1" applyProtection="1">
      <protection locked="0"/>
    </xf>
    <xf numFmtId="4" fontId="20" fillId="0" borderId="3" xfId="0" applyNumberFormat="1" applyFont="1" applyBorder="1" applyAlignment="1" applyProtection="1">
      <alignment horizontal="center"/>
      <protection locked="0"/>
    </xf>
    <xf numFmtId="4" fontId="20" fillId="0" borderId="2" xfId="0" applyNumberFormat="1" applyFont="1" applyBorder="1" applyAlignment="1" applyProtection="1">
      <alignment horizontal="center"/>
      <protection locked="0"/>
    </xf>
    <xf numFmtId="4" fontId="20" fillId="0" borderId="1" xfId="0" applyNumberFormat="1" applyFont="1" applyBorder="1" applyAlignment="1" applyProtection="1">
      <alignment horizontal="center"/>
      <protection locked="0"/>
    </xf>
    <xf numFmtId="4" fontId="20" fillId="0" borderId="5" xfId="0" applyNumberFormat="1" applyFont="1" applyBorder="1" applyAlignment="1" applyProtection="1">
      <alignment horizontal="center"/>
      <protection locked="0"/>
    </xf>
    <xf numFmtId="4" fontId="20" fillId="0" borderId="3" xfId="0" applyNumberFormat="1" applyFont="1" applyBorder="1" applyAlignment="1" applyProtection="1">
      <alignment horizontal="center" wrapText="1"/>
      <protection locked="0"/>
    </xf>
    <xf numFmtId="4" fontId="20" fillId="0" borderId="1" xfId="0" applyNumberFormat="1" applyFont="1" applyBorder="1" applyAlignment="1" applyProtection="1">
      <alignment horizontal="center" wrapText="1"/>
      <protection locked="0"/>
    </xf>
    <xf numFmtId="4" fontId="20" fillId="0" borderId="2" xfId="0" applyNumberFormat="1" applyFont="1" applyBorder="1" applyAlignment="1" applyProtection="1">
      <alignment horizontal="center" wrapText="1"/>
      <protection locked="0"/>
    </xf>
    <xf numFmtId="4" fontId="9" fillId="2" borderId="26" xfId="0" applyNumberFormat="1" applyFont="1" applyFill="1" applyBorder="1"/>
    <xf numFmtId="4" fontId="7" fillId="0" borderId="10" xfId="0" applyNumberFormat="1" applyFont="1" applyBorder="1" applyAlignment="1" applyProtection="1">
      <alignment horizontal="center" vertical="center" wrapText="1"/>
      <protection locked="0"/>
    </xf>
    <xf numFmtId="4" fontId="17" fillId="2" borderId="31" xfId="0" applyNumberFormat="1" applyFont="1" applyFill="1" applyBorder="1" applyAlignment="1" applyProtection="1">
      <alignment wrapText="1"/>
      <protection locked="0"/>
    </xf>
    <xf numFmtId="0" fontId="3" fillId="0" borderId="0" xfId="0" applyFont="1" applyProtection="1">
      <protection locked="0"/>
    </xf>
    <xf numFmtId="0" fontId="3" fillId="0" borderId="1" xfId="0" applyFont="1" applyBorder="1" applyProtection="1">
      <protection locked="0"/>
    </xf>
    <xf numFmtId="4" fontId="3" fillId="4" borderId="1" xfId="0" applyNumberFormat="1" applyFont="1" applyFill="1" applyBorder="1" applyProtection="1">
      <protection locked="0"/>
    </xf>
    <xf numFmtId="0" fontId="3" fillId="0" borderId="8" xfId="0" applyFont="1" applyBorder="1" applyProtection="1">
      <protection locked="0"/>
    </xf>
    <xf numFmtId="0" fontId="3" fillId="0" borderId="10" xfId="0" applyFont="1" applyBorder="1" applyProtection="1">
      <protection locked="0"/>
    </xf>
    <xf numFmtId="4" fontId="3" fillId="4" borderId="10" xfId="0" applyNumberFormat="1" applyFont="1" applyFill="1" applyBorder="1" applyProtection="1">
      <protection locked="0"/>
    </xf>
    <xf numFmtId="0" fontId="3" fillId="0" borderId="11" xfId="0" applyFont="1" applyBorder="1" applyProtection="1">
      <protection locked="0"/>
    </xf>
    <xf numFmtId="1" fontId="15" fillId="10" borderId="18" xfId="3" applyNumberFormat="1" applyFont="1" applyFill="1" applyBorder="1" applyAlignment="1" applyProtection="1">
      <alignment horizontal="center" vertical="center"/>
      <protection locked="0"/>
    </xf>
    <xf numFmtId="1" fontId="15" fillId="10" borderId="18" xfId="3" quotePrefix="1" applyNumberFormat="1" applyFont="1" applyFill="1" applyBorder="1" applyAlignment="1" applyProtection="1">
      <alignment horizontal="center" vertical="center"/>
      <protection locked="0"/>
    </xf>
    <xf numFmtId="1" fontId="32" fillId="0" borderId="2" xfId="3" applyNumberFormat="1" applyFont="1" applyBorder="1" applyProtection="1">
      <protection locked="0"/>
    </xf>
    <xf numFmtId="0" fontId="10" fillId="2" borderId="50" xfId="0" applyFont="1" applyFill="1" applyBorder="1" applyAlignment="1" applyProtection="1">
      <alignment horizontal="center" vertical="center" wrapText="1"/>
      <protection locked="0"/>
    </xf>
    <xf numFmtId="1" fontId="7" fillId="4" borderId="29" xfId="0" applyNumberFormat="1" applyFont="1" applyFill="1" applyBorder="1" applyAlignment="1" applyProtection="1">
      <alignment vertical="center"/>
    </xf>
    <xf numFmtId="1" fontId="7" fillId="4" borderId="42" xfId="0" applyNumberFormat="1" applyFont="1" applyFill="1" applyBorder="1" applyAlignment="1" applyProtection="1">
      <alignment vertical="center"/>
    </xf>
    <xf numFmtId="1" fontId="7" fillId="4" borderId="52" xfId="0" applyNumberFormat="1" applyFont="1" applyFill="1" applyBorder="1" applyAlignment="1" applyProtection="1">
      <alignment vertical="center"/>
    </xf>
    <xf numFmtId="0" fontId="10" fillId="2" borderId="9" xfId="0" applyFont="1" applyFill="1" applyBorder="1" applyAlignment="1" applyProtection="1">
      <alignment horizontal="center" vertical="center" wrapText="1"/>
      <protection locked="0"/>
    </xf>
    <xf numFmtId="1" fontId="7" fillId="0" borderId="12" xfId="0" applyNumberFormat="1" applyFont="1" applyBorder="1" applyAlignment="1" applyProtection="1">
      <alignment vertical="center" wrapText="1"/>
    </xf>
    <xf numFmtId="1" fontId="7" fillId="0" borderId="40" xfId="0" applyNumberFormat="1" applyFont="1" applyBorder="1" applyAlignment="1" applyProtection="1">
      <alignment vertical="center" wrapText="1"/>
    </xf>
    <xf numFmtId="1" fontId="7" fillId="4" borderId="10" xfId="0" applyNumberFormat="1" applyFont="1" applyFill="1" applyBorder="1" applyAlignment="1" applyProtection="1">
      <alignment vertical="center"/>
    </xf>
    <xf numFmtId="1" fontId="7" fillId="0" borderId="10" xfId="0" applyNumberFormat="1" applyFont="1" applyBorder="1" applyAlignment="1" applyProtection="1">
      <alignment vertical="center" wrapText="1"/>
      <protection locked="0"/>
    </xf>
    <xf numFmtId="1" fontId="7" fillId="4" borderId="10" xfId="0" applyNumberFormat="1" applyFont="1" applyFill="1" applyBorder="1" applyAlignment="1" applyProtection="1">
      <alignment vertical="center" wrapText="1"/>
    </xf>
    <xf numFmtId="1" fontId="7" fillId="0" borderId="10" xfId="0" applyNumberFormat="1" applyFont="1" applyBorder="1" applyAlignment="1" applyProtection="1">
      <alignment vertical="center"/>
      <protection locked="0"/>
    </xf>
    <xf numFmtId="1" fontId="7" fillId="4" borderId="11" xfId="0" applyNumberFormat="1" applyFont="1" applyFill="1" applyBorder="1" applyAlignment="1" applyProtection="1">
      <alignment vertical="center"/>
    </xf>
    <xf numFmtId="1" fontId="7" fillId="4" borderId="26" xfId="0" applyNumberFormat="1" applyFont="1" applyFill="1" applyBorder="1" applyAlignment="1" applyProtection="1">
      <alignment vertical="center"/>
    </xf>
    <xf numFmtId="1" fontId="40" fillId="4" borderId="42" xfId="0" applyNumberFormat="1" applyFont="1" applyFill="1" applyBorder="1" applyAlignment="1" applyProtection="1">
      <alignment horizontal="center" vertical="center"/>
    </xf>
    <xf numFmtId="1" fontId="9" fillId="2" borderId="18" xfId="0" applyNumberFormat="1" applyFont="1" applyFill="1" applyBorder="1" applyProtection="1">
      <protection locked="0"/>
    </xf>
    <xf numFmtId="1" fontId="5" fillId="2" borderId="18" xfId="0" applyNumberFormat="1" applyFont="1" applyFill="1" applyBorder="1" applyAlignment="1" applyProtection="1">
      <alignment vertical="center"/>
      <protection locked="0"/>
    </xf>
    <xf numFmtId="1" fontId="5" fillId="2" borderId="18" xfId="0" applyNumberFormat="1" applyFont="1" applyFill="1" applyBorder="1" applyAlignment="1" applyProtection="1">
      <alignment vertical="center" wrapText="1"/>
      <protection locked="0"/>
    </xf>
    <xf numFmtId="2" fontId="20" fillId="0" borderId="3" xfId="0" applyNumberFormat="1" applyFont="1" applyBorder="1" applyAlignment="1" applyProtection="1">
      <alignment horizontal="center" wrapText="1"/>
      <protection locked="0"/>
    </xf>
    <xf numFmtId="0" fontId="20" fillId="0" borderId="5" xfId="0" applyFont="1" applyBorder="1" applyProtection="1">
      <protection locked="0"/>
    </xf>
    <xf numFmtId="0" fontId="20" fillId="0" borderId="1" xfId="0" applyFont="1" applyBorder="1" applyProtection="1">
      <protection locked="0"/>
    </xf>
    <xf numFmtId="2" fontId="20" fillId="0" borderId="1" xfId="0" applyNumberFormat="1" applyFont="1" applyBorder="1" applyAlignment="1" applyProtection="1">
      <alignment horizontal="center" wrapText="1"/>
      <protection locked="0"/>
    </xf>
    <xf numFmtId="0" fontId="20" fillId="0" borderId="1" xfId="0" applyFont="1" applyBorder="1" applyAlignment="1" applyProtection="1">
      <alignment horizontal="center"/>
      <protection locked="0"/>
    </xf>
    <xf numFmtId="0" fontId="20" fillId="0" borderId="10" xfId="0" applyFont="1" applyBorder="1" applyAlignment="1" applyProtection="1">
      <alignment horizontal="center"/>
      <protection locked="0"/>
    </xf>
    <xf numFmtId="2" fontId="20" fillId="0" borderId="2" xfId="0" applyNumberFormat="1" applyFont="1" applyBorder="1" applyAlignment="1" applyProtection="1">
      <alignment horizontal="center" wrapText="1"/>
      <protection locked="0"/>
    </xf>
    <xf numFmtId="2" fontId="20" fillId="0" borderId="3" xfId="0" applyNumberFormat="1" applyFont="1" applyBorder="1" applyAlignment="1" applyProtection="1">
      <alignment horizontal="center"/>
      <protection locked="0"/>
    </xf>
    <xf numFmtId="2" fontId="20" fillId="0" borderId="1" xfId="0" applyNumberFormat="1" applyFont="1" applyBorder="1" applyAlignment="1" applyProtection="1">
      <alignment horizontal="center"/>
      <protection locked="0"/>
    </xf>
    <xf numFmtId="0" fontId="43" fillId="0" borderId="0" xfId="0" applyFont="1" applyProtection="1">
      <protection locked="0"/>
    </xf>
    <xf numFmtId="0" fontId="44" fillId="0" borderId="0" xfId="0" applyFont="1" applyProtection="1">
      <protection locked="0"/>
    </xf>
    <xf numFmtId="2" fontId="20" fillId="0" borderId="2" xfId="0" applyNumberFormat="1" applyFont="1" applyBorder="1" applyAlignment="1" applyProtection="1">
      <alignment horizontal="center"/>
      <protection locked="0"/>
    </xf>
    <xf numFmtId="2" fontId="20" fillId="0" borderId="5" xfId="0" applyNumberFormat="1" applyFont="1" applyBorder="1" applyAlignment="1" applyProtection="1">
      <alignment horizontal="center"/>
      <protection locked="0"/>
    </xf>
    <xf numFmtId="0" fontId="6" fillId="0" borderId="55" xfId="0" applyFont="1" applyBorder="1" applyAlignment="1" applyProtection="1">
      <alignment horizontal="center" vertical="center"/>
      <protection locked="0"/>
    </xf>
    <xf numFmtId="0" fontId="6" fillId="0" borderId="14" xfId="0" applyFont="1" applyBorder="1" applyAlignment="1" applyProtection="1">
      <alignment vertical="center" wrapText="1"/>
      <protection locked="0"/>
    </xf>
    <xf numFmtId="0" fontId="6" fillId="0" borderId="2" xfId="0" applyFont="1" applyFill="1" applyBorder="1" applyAlignment="1" applyProtection="1">
      <alignment vertical="center" wrapText="1"/>
      <protection locked="0"/>
    </xf>
    <xf numFmtId="4" fontId="7" fillId="0" borderId="2" xfId="0" applyNumberFormat="1" applyFont="1" applyBorder="1" applyAlignment="1" applyProtection="1">
      <alignment horizontal="center" vertical="center" wrapText="1"/>
      <protection locked="0"/>
    </xf>
    <xf numFmtId="1" fontId="7" fillId="0" borderId="2" xfId="0" applyNumberFormat="1" applyFont="1" applyBorder="1" applyAlignment="1" applyProtection="1">
      <alignment horizontal="center" vertical="center" wrapText="1"/>
      <protection locked="0"/>
    </xf>
    <xf numFmtId="9" fontId="7" fillId="0" borderId="2" xfId="1" applyFont="1" applyBorder="1" applyAlignment="1" applyProtection="1">
      <alignment vertical="center" wrapText="1"/>
    </xf>
    <xf numFmtId="9" fontId="7" fillId="0" borderId="2" xfId="1" applyFont="1" applyBorder="1" applyAlignment="1" applyProtection="1">
      <alignment vertical="center" wrapText="1"/>
      <protection locked="0"/>
    </xf>
    <xf numFmtId="9" fontId="7" fillId="0" borderId="39" xfId="1" applyFont="1" applyBorder="1" applyAlignment="1" applyProtection="1">
      <alignment vertical="center" wrapText="1"/>
      <protection locked="0"/>
    </xf>
    <xf numFmtId="0" fontId="6" fillId="0" borderId="15" xfId="0" applyFont="1" applyBorder="1" applyProtection="1">
      <protection locked="0"/>
    </xf>
    <xf numFmtId="0" fontId="45" fillId="0" borderId="1" xfId="0" applyFont="1" applyBorder="1" applyAlignment="1" applyProtection="1">
      <alignment vertical="center" wrapText="1"/>
      <protection locked="0"/>
    </xf>
    <xf numFmtId="1" fontId="6" fillId="0" borderId="1" xfId="0" applyNumberFormat="1" applyFont="1" applyBorder="1" applyAlignment="1" applyProtection="1">
      <alignment horizontal="right" vertical="center" wrapText="1"/>
      <protection locked="0"/>
    </xf>
    <xf numFmtId="1" fontId="45" fillId="0" borderId="1" xfId="0" applyNumberFormat="1" applyFont="1" applyBorder="1" applyAlignment="1" applyProtection="1">
      <alignment horizontal="center" vertical="center" wrapText="1"/>
      <protection locked="0"/>
    </xf>
    <xf numFmtId="2" fontId="6" fillId="0" borderId="1" xfId="0" applyNumberFormat="1" applyFont="1" applyBorder="1" applyAlignment="1" applyProtection="1">
      <alignment horizontal="right" vertical="center" wrapText="1"/>
      <protection locked="0"/>
    </xf>
    <xf numFmtId="0" fontId="45" fillId="0" borderId="1" xfId="0" applyFont="1" applyBorder="1" applyAlignment="1" applyProtection="1">
      <alignment horizontal="center" vertical="center"/>
      <protection locked="0"/>
    </xf>
    <xf numFmtId="2" fontId="6" fillId="0" borderId="3" xfId="0" applyNumberFormat="1" applyFont="1" applyBorder="1" applyAlignment="1" applyProtection="1">
      <alignment horizontal="right" vertical="center" wrapText="1"/>
      <protection locked="0"/>
    </xf>
    <xf numFmtId="1" fontId="6" fillId="0" borderId="3" xfId="0" applyNumberFormat="1" applyFont="1" applyBorder="1" applyAlignment="1" applyProtection="1">
      <alignment horizontal="center" vertical="center" wrapText="1"/>
      <protection locked="0"/>
    </xf>
    <xf numFmtId="1" fontId="6" fillId="0" borderId="1" xfId="0" applyNumberFormat="1" applyFont="1" applyBorder="1" applyAlignment="1" applyProtection="1">
      <alignment horizontal="center" vertical="center" wrapText="1"/>
      <protection locked="0"/>
    </xf>
    <xf numFmtId="1" fontId="6" fillId="0" borderId="2" xfId="0" applyNumberFormat="1" applyFont="1" applyBorder="1" applyAlignment="1" applyProtection="1">
      <alignment horizontal="center" vertical="center" wrapText="1"/>
      <protection locked="0"/>
    </xf>
    <xf numFmtId="0" fontId="6" fillId="0" borderId="42" xfId="0" applyFont="1" applyBorder="1" applyAlignment="1" applyProtection="1">
      <alignment vertical="center" wrapText="1"/>
      <protection locked="0"/>
    </xf>
    <xf numFmtId="164" fontId="6" fillId="0" borderId="1" xfId="0" applyNumberFormat="1" applyFont="1" applyBorder="1" applyAlignment="1" applyProtection="1">
      <alignment horizontal="right" vertical="center" wrapText="1"/>
      <protection locked="0"/>
    </xf>
    <xf numFmtId="0" fontId="6" fillId="0" borderId="36" xfId="0" applyFont="1" applyBorder="1" applyAlignment="1" applyProtection="1">
      <alignment vertical="center" wrapText="1"/>
      <protection locked="0"/>
    </xf>
    <xf numFmtId="0" fontId="45" fillId="0" borderId="36" xfId="0" applyFont="1" applyBorder="1" applyAlignment="1" applyProtection="1">
      <alignment vertical="center" wrapText="1"/>
      <protection locked="0"/>
    </xf>
    <xf numFmtId="0" fontId="6" fillId="0" borderId="1" xfId="0" applyFont="1" applyBorder="1" applyProtection="1">
      <protection locked="0"/>
    </xf>
    <xf numFmtId="0" fontId="6" fillId="0" borderId="56" xfId="0" applyFont="1" applyBorder="1" applyAlignment="1" applyProtection="1">
      <alignment vertical="center" wrapText="1"/>
      <protection locked="0"/>
    </xf>
    <xf numFmtId="2" fontId="6" fillId="0" borderId="2" xfId="0" applyNumberFormat="1" applyFont="1" applyBorder="1" applyAlignment="1" applyProtection="1">
      <alignment horizontal="right" vertical="center" wrapText="1"/>
      <protection locked="0"/>
    </xf>
    <xf numFmtId="0" fontId="45" fillId="0" borderId="56" xfId="0" applyFont="1" applyBorder="1" applyAlignment="1" applyProtection="1">
      <alignment vertical="center" wrapText="1"/>
      <protection locked="0"/>
    </xf>
    <xf numFmtId="164" fontId="6" fillId="0" borderId="2" xfId="0" applyNumberFormat="1" applyFont="1" applyBorder="1" applyAlignment="1" applyProtection="1">
      <alignment horizontal="right" vertical="center" wrapText="1"/>
      <protection locked="0"/>
    </xf>
    <xf numFmtId="1" fontId="45" fillId="0" borderId="2" xfId="0" applyNumberFormat="1" applyFont="1" applyBorder="1" applyAlignment="1" applyProtection="1">
      <alignment horizontal="center" vertical="center" wrapText="1"/>
      <protection locked="0"/>
    </xf>
    <xf numFmtId="9" fontId="6" fillId="0" borderId="1" xfId="1" applyFont="1" applyBorder="1" applyAlignment="1" applyProtection="1">
      <alignment vertical="center" wrapText="1"/>
      <protection locked="0"/>
    </xf>
    <xf numFmtId="9" fontId="6" fillId="0" borderId="3" xfId="1" applyFont="1" applyBorder="1" applyAlignment="1" applyProtection="1">
      <alignment vertical="center" wrapText="1"/>
      <protection locked="0"/>
    </xf>
    <xf numFmtId="9" fontId="6" fillId="0" borderId="2" xfId="1" applyFont="1" applyBorder="1" applyAlignment="1" applyProtection="1">
      <alignment vertical="center" wrapText="1"/>
      <protection locked="0"/>
    </xf>
    <xf numFmtId="0" fontId="6" fillId="0" borderId="2" xfId="0" applyFont="1" applyBorder="1" applyProtection="1">
      <protection locked="0"/>
    </xf>
    <xf numFmtId="0" fontId="3" fillId="0" borderId="5" xfId="0" applyFont="1" applyBorder="1" applyAlignment="1" applyProtection="1">
      <alignment vertical="center" wrapText="1"/>
      <protection locked="0"/>
    </xf>
    <xf numFmtId="0" fontId="3" fillId="0" borderId="5" xfId="0" applyFont="1" applyBorder="1" applyAlignment="1" applyProtection="1">
      <alignment horizontal="center" vertical="center" wrapText="1"/>
      <protection locked="0"/>
    </xf>
    <xf numFmtId="0" fontId="3" fillId="0" borderId="57" xfId="0" applyFont="1" applyBorder="1" applyAlignment="1" applyProtection="1">
      <alignment horizontal="center" vertical="center"/>
      <protection locked="0"/>
    </xf>
    <xf numFmtId="0" fontId="3" fillId="0" borderId="6"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3" fillId="0" borderId="1" xfId="0" applyFont="1" applyBorder="1" applyAlignment="1" applyProtection="1">
      <alignment horizontal="center" vertical="center" wrapText="1"/>
      <protection locked="0"/>
    </xf>
    <xf numFmtId="0" fontId="3" fillId="0" borderId="31" xfId="0" applyFont="1" applyBorder="1" applyAlignment="1" applyProtection="1">
      <alignment horizontal="center" vertical="center"/>
      <protection locked="0"/>
    </xf>
    <xf numFmtId="0" fontId="3" fillId="0" borderId="8" xfId="0" applyFont="1" applyBorder="1" applyAlignment="1" applyProtection="1">
      <alignment vertical="center" wrapText="1"/>
      <protection locked="0"/>
    </xf>
    <xf numFmtId="0" fontId="3" fillId="0" borderId="2" xfId="0" applyFont="1" applyBorder="1" applyAlignment="1" applyProtection="1">
      <alignment vertical="center" wrapText="1"/>
      <protection locked="0"/>
    </xf>
    <xf numFmtId="0" fontId="3" fillId="0" borderId="2" xfId="0" applyFont="1" applyBorder="1" applyAlignment="1" applyProtection="1">
      <alignment horizontal="center" vertical="center" wrapText="1"/>
      <protection locked="0"/>
    </xf>
    <xf numFmtId="0" fontId="3" fillId="0" borderId="15" xfId="0" applyFont="1" applyBorder="1" applyAlignment="1" applyProtection="1">
      <alignment vertical="center" wrapText="1"/>
      <protection locked="0"/>
    </xf>
    <xf numFmtId="0" fontId="46" fillId="0" borderId="31"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0" xfId="0" applyFont="1" applyBorder="1" applyAlignment="1" applyProtection="1">
      <alignment vertical="center" wrapText="1"/>
      <protection locked="0"/>
    </xf>
    <xf numFmtId="0" fontId="3" fillId="0" borderId="10" xfId="0" applyFont="1" applyBorder="1" applyAlignment="1" applyProtection="1">
      <alignment horizontal="center" vertical="center" wrapText="1"/>
      <protection locked="0"/>
    </xf>
    <xf numFmtId="0" fontId="3" fillId="0" borderId="11" xfId="0" applyFont="1" applyBorder="1" applyAlignment="1" applyProtection="1">
      <alignment vertical="center" wrapText="1"/>
      <protection locked="0"/>
    </xf>
    <xf numFmtId="0" fontId="3" fillId="0" borderId="15" xfId="0" applyFont="1" applyBorder="1" applyAlignment="1" applyProtection="1">
      <alignment horizontal="left" vertical="top" wrapText="1"/>
      <protection locked="0"/>
    </xf>
    <xf numFmtId="0" fontId="6" fillId="0" borderId="9" xfId="0" applyFont="1" applyBorder="1" applyAlignment="1" applyProtection="1">
      <alignment horizontal="center" vertical="center"/>
      <protection locked="0"/>
    </xf>
    <xf numFmtId="0" fontId="20" fillId="0" borderId="3" xfId="0" applyFont="1" applyBorder="1" applyAlignment="1" applyProtection="1">
      <alignment horizontal="right"/>
      <protection locked="0"/>
    </xf>
    <xf numFmtId="0" fontId="20" fillId="11" borderId="3" xfId="0" applyFont="1" applyFill="1" applyBorder="1" applyAlignment="1" applyProtection="1">
      <alignment horizontal="center"/>
      <protection locked="0"/>
    </xf>
    <xf numFmtId="0" fontId="20" fillId="0" borderId="2" xfId="0" applyFont="1" applyBorder="1" applyAlignment="1" applyProtection="1">
      <alignment horizontal="center"/>
      <protection locked="0"/>
    </xf>
    <xf numFmtId="0" fontId="20" fillId="0" borderId="3" xfId="0" applyFont="1" applyBorder="1" applyAlignment="1" applyProtection="1">
      <alignment horizontal="center"/>
      <protection locked="0"/>
    </xf>
    <xf numFmtId="0" fontId="17" fillId="2" borderId="4" xfId="0" applyFont="1" applyFill="1" applyBorder="1" applyAlignment="1" applyProtection="1">
      <alignment horizontal="center"/>
      <protection locked="0"/>
    </xf>
    <xf numFmtId="0" fontId="17" fillId="2" borderId="5" xfId="0" applyFont="1" applyFill="1" applyBorder="1" applyAlignment="1" applyProtection="1">
      <alignment horizontal="center"/>
      <protection locked="0"/>
    </xf>
    <xf numFmtId="0" fontId="17" fillId="2" borderId="6" xfId="0" applyFont="1" applyFill="1" applyBorder="1" applyAlignment="1" applyProtection="1">
      <alignment horizontal="center"/>
      <protection locked="0"/>
    </xf>
    <xf numFmtId="0" fontId="21" fillId="3" borderId="0" xfId="0" applyFont="1" applyFill="1" applyAlignment="1" applyProtection="1">
      <alignment horizontal="center" wrapText="1"/>
      <protection locked="0"/>
    </xf>
    <xf numFmtId="0" fontId="17" fillId="2" borderId="4" xfId="0" applyFont="1" applyFill="1" applyBorder="1" applyAlignment="1" applyProtection="1">
      <alignment horizontal="center" wrapText="1"/>
      <protection locked="0"/>
    </xf>
    <xf numFmtId="0" fontId="17" fillId="2" borderId="5" xfId="0" applyFont="1" applyFill="1" applyBorder="1" applyAlignment="1" applyProtection="1">
      <alignment horizontal="center" wrapText="1"/>
      <protection locked="0"/>
    </xf>
    <xf numFmtId="0" fontId="17" fillId="2" borderId="6" xfId="0" applyFont="1" applyFill="1" applyBorder="1" applyAlignment="1" applyProtection="1">
      <alignment horizontal="center" wrapText="1"/>
      <protection locked="0"/>
    </xf>
    <xf numFmtId="0" fontId="32" fillId="3" borderId="28" xfId="3" applyFont="1" applyFill="1" applyBorder="1" applyAlignment="1" applyProtection="1">
      <alignment wrapText="1"/>
      <protection locked="0"/>
    </xf>
    <xf numFmtId="0" fontId="20" fillId="0" borderId="30" xfId="3" applyFont="1" applyBorder="1" applyAlignment="1" applyProtection="1">
      <alignment wrapText="1"/>
      <protection locked="0"/>
    </xf>
    <xf numFmtId="0" fontId="20" fillId="0" borderId="31" xfId="3" applyFont="1" applyBorder="1" applyAlignment="1" applyProtection="1">
      <alignment wrapText="1"/>
      <protection locked="0"/>
    </xf>
    <xf numFmtId="0" fontId="15" fillId="5" borderId="21" xfId="3" applyFont="1" applyFill="1" applyBorder="1" applyAlignment="1" applyProtection="1">
      <alignment horizontal="center" vertical="center" wrapText="1"/>
    </xf>
    <xf numFmtId="0" fontId="15" fillId="5" borderId="22" xfId="3" applyFont="1" applyFill="1" applyBorder="1" applyAlignment="1" applyProtection="1">
      <alignment horizontal="center" vertical="center" wrapText="1"/>
    </xf>
    <xf numFmtId="0" fontId="15" fillId="5" borderId="23" xfId="3" applyFont="1" applyFill="1" applyBorder="1" applyAlignment="1" applyProtection="1">
      <alignment horizontal="center" vertical="center" wrapText="1"/>
    </xf>
    <xf numFmtId="0" fontId="15" fillId="5" borderId="5" xfId="3" applyFont="1" applyFill="1" applyBorder="1" applyAlignment="1" applyProtection="1">
      <alignment horizontal="center" vertical="center" wrapText="1"/>
    </xf>
    <xf numFmtId="0" fontId="15" fillId="5" borderId="6" xfId="3" applyFont="1" applyFill="1" applyBorder="1" applyAlignment="1" applyProtection="1">
      <alignment horizontal="center" vertical="center" wrapText="1"/>
    </xf>
    <xf numFmtId="0" fontId="32" fillId="7" borderId="28" xfId="3" applyFont="1" applyFill="1" applyBorder="1" applyAlignment="1" applyProtection="1">
      <alignment wrapText="1"/>
      <protection locked="0"/>
    </xf>
    <xf numFmtId="0" fontId="32" fillId="9" borderId="28" xfId="3" applyFont="1" applyFill="1" applyBorder="1" applyAlignment="1" applyProtection="1">
      <alignment wrapText="1"/>
      <protection locked="0"/>
    </xf>
    <xf numFmtId="0" fontId="15" fillId="10" borderId="28" xfId="3" applyFont="1" applyFill="1" applyBorder="1" applyAlignment="1" applyProtection="1">
      <alignment horizontal="center" vertical="center" wrapText="1"/>
      <protection locked="0"/>
    </xf>
    <xf numFmtId="0" fontId="23" fillId="0" borderId="0" xfId="3" applyFont="1" applyAlignment="1" applyProtection="1">
      <alignment horizontal="right"/>
      <protection locked="0"/>
    </xf>
    <xf numFmtId="0" fontId="24" fillId="3" borderId="0" xfId="3" applyFont="1" applyFill="1" applyAlignment="1" applyProtection="1">
      <alignment horizontal="center" vertical="center" wrapText="1"/>
    </xf>
    <xf numFmtId="0" fontId="20" fillId="0" borderId="0" xfId="3" applyFont="1" applyBorder="1" applyAlignment="1" applyProtection="1">
      <alignment horizontal="left" vertical="center" wrapText="1"/>
    </xf>
    <xf numFmtId="0" fontId="20" fillId="0" borderId="0" xfId="3" applyFont="1" applyBorder="1" applyAlignment="1" applyProtection="1">
      <alignment horizontal="left"/>
    </xf>
    <xf numFmtId="0" fontId="15" fillId="5" borderId="4" xfId="3" applyFont="1" applyFill="1" applyBorder="1" applyAlignment="1" applyProtection="1">
      <alignment horizontal="left" vertical="center" wrapText="1"/>
    </xf>
    <xf numFmtId="0" fontId="15" fillId="5" borderId="9" xfId="3" applyFont="1" applyFill="1" applyBorder="1" applyAlignment="1" applyProtection="1">
      <alignment horizontal="left" vertical="center" wrapText="1"/>
    </xf>
    <xf numFmtId="0" fontId="30" fillId="5" borderId="5" xfId="3" applyFont="1" applyFill="1" applyBorder="1" applyAlignment="1" applyProtection="1">
      <alignment horizontal="center" vertical="center" wrapText="1"/>
    </xf>
    <xf numFmtId="0" fontId="30" fillId="5" borderId="10" xfId="3" applyFont="1" applyFill="1" applyBorder="1" applyAlignment="1" applyProtection="1">
      <alignment horizontal="center" vertical="center" wrapText="1"/>
    </xf>
    <xf numFmtId="0" fontId="30" fillId="5" borderId="20" xfId="3" applyFont="1" applyFill="1" applyBorder="1" applyAlignment="1" applyProtection="1">
      <alignment horizontal="center" vertical="center" wrapText="1"/>
    </xf>
    <xf numFmtId="0" fontId="30" fillId="5" borderId="24" xfId="3" applyFont="1" applyFill="1" applyBorder="1" applyAlignment="1" applyProtection="1">
      <alignment horizontal="center" vertical="center" wrapText="1"/>
    </xf>
    <xf numFmtId="1" fontId="30" fillId="5" borderId="20" xfId="4" applyNumberFormat="1" applyFont="1" applyFill="1" applyBorder="1" applyAlignment="1" applyProtection="1">
      <alignment horizontal="center" vertical="center" wrapText="1"/>
    </xf>
    <xf numFmtId="1" fontId="30" fillId="5" borderId="24" xfId="4" applyNumberFormat="1" applyFont="1" applyFill="1" applyBorder="1" applyAlignment="1" applyProtection="1">
      <alignment horizontal="center" vertical="center" wrapText="1"/>
    </xf>
    <xf numFmtId="0" fontId="13" fillId="3" borderId="0" xfId="2" applyFill="1" applyAlignment="1" applyProtection="1">
      <alignment horizontal="left"/>
      <protection locked="0"/>
    </xf>
    <xf numFmtId="0" fontId="0" fillId="3" borderId="0" xfId="2" applyFont="1" applyFill="1" applyAlignment="1" applyProtection="1">
      <alignment horizontal="left"/>
      <protection locked="0"/>
    </xf>
    <xf numFmtId="0" fontId="6" fillId="12" borderId="0" xfId="0" applyFont="1" applyFill="1" applyAlignment="1" applyProtection="1">
      <alignment horizontal="center" wrapText="1"/>
      <protection locked="0"/>
    </xf>
    <xf numFmtId="0" fontId="16" fillId="2" borderId="20" xfId="0" applyFont="1" applyFill="1" applyBorder="1" applyAlignment="1" applyProtection="1">
      <alignment horizontal="center" vertical="center" wrapText="1"/>
      <protection locked="0"/>
    </xf>
    <xf numFmtId="0" fontId="16" fillId="2" borderId="39" xfId="0" applyFont="1" applyFill="1" applyBorder="1" applyAlignment="1" applyProtection="1">
      <alignment horizontal="center" vertical="center" wrapText="1"/>
      <protection locked="0"/>
    </xf>
    <xf numFmtId="0" fontId="12" fillId="0" borderId="0" xfId="0" applyFont="1" applyAlignment="1" applyProtection="1">
      <alignment horizontal="right"/>
      <protection locked="0"/>
    </xf>
    <xf numFmtId="0" fontId="16" fillId="2" borderId="4" xfId="0" applyFont="1" applyFill="1" applyBorder="1" applyAlignment="1" applyProtection="1">
      <alignment horizontal="center" vertical="center" wrapText="1"/>
      <protection locked="0"/>
    </xf>
    <xf numFmtId="0" fontId="16" fillId="2" borderId="14" xfId="0" applyFont="1" applyFill="1" applyBorder="1" applyAlignment="1" applyProtection="1">
      <alignment horizontal="center" vertical="center" wrapText="1"/>
      <protection locked="0"/>
    </xf>
    <xf numFmtId="0" fontId="16" fillId="2" borderId="5" xfId="0" applyFont="1" applyFill="1" applyBorder="1" applyAlignment="1" applyProtection="1">
      <alignment horizontal="center" vertical="center" wrapText="1"/>
      <protection locked="0"/>
    </xf>
    <xf numFmtId="0" fontId="16" fillId="2" borderId="6" xfId="0" applyFont="1" applyFill="1" applyBorder="1" applyAlignment="1" applyProtection="1">
      <alignment horizontal="center" vertical="center" wrapText="1"/>
      <protection locked="0"/>
    </xf>
    <xf numFmtId="0" fontId="8" fillId="3" borderId="0" xfId="0" applyFont="1" applyFill="1" applyAlignment="1" applyProtection="1">
      <alignment horizontal="center" wrapText="1"/>
      <protection locked="0"/>
    </xf>
    <xf numFmtId="0" fontId="9" fillId="2" borderId="54" xfId="0" applyFont="1" applyFill="1" applyBorder="1" applyAlignment="1" applyProtection="1">
      <alignment horizontal="center" wrapText="1"/>
      <protection locked="0"/>
    </xf>
    <xf numFmtId="0" fontId="9" fillId="2" borderId="49" xfId="0" applyFont="1" applyFill="1" applyBorder="1" applyAlignment="1" applyProtection="1">
      <alignment horizontal="center" wrapText="1"/>
      <protection locked="0"/>
    </xf>
    <xf numFmtId="0" fontId="5" fillId="2" borderId="5" xfId="0" applyFont="1" applyFill="1" applyBorder="1" applyAlignment="1" applyProtection="1">
      <alignment horizontal="center" vertical="center" wrapText="1"/>
      <protection locked="0"/>
    </xf>
    <xf numFmtId="0" fontId="5" fillId="2" borderId="10" xfId="0"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textRotation="90"/>
      <protection locked="0"/>
    </xf>
    <xf numFmtId="0" fontId="5" fillId="2" borderId="9" xfId="0" applyFont="1" applyFill="1" applyBorder="1" applyAlignment="1" applyProtection="1">
      <alignment horizontal="center" vertical="center" textRotation="90"/>
      <protection locked="0"/>
    </xf>
    <xf numFmtId="0" fontId="5" fillId="2" borderId="41" xfId="0" applyFont="1" applyFill="1" applyBorder="1" applyAlignment="1" applyProtection="1">
      <alignment horizontal="center" vertical="center" wrapText="1"/>
      <protection locked="0"/>
    </xf>
    <xf numFmtId="0" fontId="5" fillId="2" borderId="22" xfId="0" applyFont="1" applyFill="1" applyBorder="1" applyAlignment="1" applyProtection="1">
      <alignment horizontal="center" vertical="center" wrapText="1"/>
      <protection locked="0"/>
    </xf>
    <xf numFmtId="0" fontId="5" fillId="2" borderId="53"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0" fontId="5" fillId="2" borderId="13"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wrapText="1"/>
      <protection locked="0"/>
    </xf>
    <xf numFmtId="0" fontId="6" fillId="3" borderId="1" xfId="0" applyFont="1" applyFill="1" applyBorder="1" applyAlignment="1" applyProtection="1">
      <alignment horizontal="left" vertical="center"/>
      <protection locked="0"/>
    </xf>
    <xf numFmtId="0" fontId="35" fillId="2" borderId="43" xfId="0" applyFont="1" applyFill="1" applyBorder="1" applyAlignment="1" applyProtection="1">
      <alignment horizontal="left" vertical="center" wrapText="1"/>
      <protection locked="0"/>
    </xf>
    <xf numFmtId="0" fontId="35" fillId="2" borderId="44" xfId="0" applyFont="1" applyFill="1" applyBorder="1" applyAlignment="1" applyProtection="1">
      <alignment horizontal="left" vertical="center" wrapText="1"/>
      <protection locked="0"/>
    </xf>
    <xf numFmtId="0" fontId="35" fillId="2" borderId="45" xfId="0" applyFont="1" applyFill="1" applyBorder="1" applyAlignment="1" applyProtection="1">
      <alignment horizontal="left" vertical="center" wrapText="1"/>
      <protection locked="0"/>
    </xf>
    <xf numFmtId="0" fontId="35" fillId="2" borderId="46" xfId="0" applyFont="1" applyFill="1" applyBorder="1" applyAlignment="1" applyProtection="1">
      <alignment horizontal="left" vertical="center" wrapText="1"/>
      <protection locked="0"/>
    </xf>
    <xf numFmtId="0" fontId="35" fillId="2" borderId="47" xfId="0" applyFont="1" applyFill="1" applyBorder="1" applyAlignment="1" applyProtection="1">
      <alignment horizontal="left" vertical="center" wrapText="1"/>
      <protection locked="0"/>
    </xf>
    <xf numFmtId="0" fontId="35" fillId="2" borderId="48" xfId="0" applyFont="1" applyFill="1" applyBorder="1" applyAlignment="1" applyProtection="1">
      <alignment horizontal="left" vertical="center" wrapText="1"/>
      <protection locked="0"/>
    </xf>
    <xf numFmtId="0" fontId="35" fillId="2" borderId="5" xfId="0" applyFont="1" applyFill="1" applyBorder="1" applyAlignment="1" applyProtection="1">
      <alignment horizontal="center" vertical="center"/>
      <protection locked="0"/>
    </xf>
    <xf numFmtId="0" fontId="35" fillId="2" borderId="1" xfId="0" applyFont="1" applyFill="1" applyBorder="1" applyAlignment="1" applyProtection="1">
      <alignment horizontal="center" vertical="center"/>
      <protection locked="0"/>
    </xf>
    <xf numFmtId="0" fontId="35" fillId="2" borderId="6" xfId="0" applyFont="1" applyFill="1" applyBorder="1" applyAlignment="1" applyProtection="1">
      <alignment horizontal="center" vertical="center"/>
      <protection locked="0"/>
    </xf>
    <xf numFmtId="0" fontId="6" fillId="3" borderId="42" xfId="0" applyFont="1" applyFill="1" applyBorder="1" applyAlignment="1" applyProtection="1">
      <alignment horizontal="left" vertical="center" wrapText="1"/>
      <protection locked="0"/>
    </xf>
    <xf numFmtId="0" fontId="6" fillId="3" borderId="36" xfId="0" applyFont="1" applyFill="1" applyBorder="1" applyAlignment="1" applyProtection="1">
      <alignment horizontal="left" vertical="center" wrapText="1"/>
      <protection locked="0"/>
    </xf>
    <xf numFmtId="0" fontId="6" fillId="3" borderId="42" xfId="0" applyFont="1" applyFill="1" applyBorder="1" applyAlignment="1" applyProtection="1">
      <alignment horizontal="center" vertical="center"/>
      <protection locked="0"/>
    </xf>
    <xf numFmtId="0" fontId="6" fillId="3" borderId="36" xfId="0" applyFont="1" applyFill="1" applyBorder="1" applyAlignment="1" applyProtection="1">
      <alignment horizontal="center" vertical="center"/>
      <protection locked="0"/>
    </xf>
    <xf numFmtId="0" fontId="6" fillId="3" borderId="42" xfId="0" applyFont="1" applyFill="1" applyBorder="1" applyAlignment="1" applyProtection="1">
      <alignment horizontal="left" vertical="center"/>
      <protection locked="0"/>
    </xf>
    <xf numFmtId="0" fontId="6" fillId="3" borderId="35" xfId="0" applyFont="1" applyFill="1" applyBorder="1" applyAlignment="1" applyProtection="1">
      <alignment horizontal="left" vertical="center"/>
      <protection locked="0"/>
    </xf>
    <xf numFmtId="0" fontId="6" fillId="3" borderId="36" xfId="0" applyFont="1" applyFill="1" applyBorder="1" applyAlignment="1" applyProtection="1">
      <alignment horizontal="left" vertical="center"/>
      <protection locked="0"/>
    </xf>
    <xf numFmtId="1" fontId="6" fillId="0" borderId="50" xfId="0" applyNumberFormat="1" applyFont="1" applyFill="1" applyBorder="1" applyAlignment="1" applyProtection="1">
      <alignment horizontal="center" vertical="center"/>
    </xf>
    <xf numFmtId="1" fontId="6" fillId="0" borderId="51" xfId="0" applyNumberFormat="1" applyFont="1" applyFill="1" applyBorder="1" applyAlignment="1" applyProtection="1">
      <alignment horizontal="center" vertical="center"/>
    </xf>
    <xf numFmtId="0" fontId="5" fillId="2" borderId="21" xfId="0" applyFont="1" applyFill="1" applyBorder="1" applyAlignment="1" applyProtection="1">
      <alignment horizontal="center" vertical="center" wrapText="1"/>
      <protection locked="0"/>
    </xf>
    <xf numFmtId="0" fontId="4" fillId="3" borderId="0" xfId="0" applyFont="1" applyFill="1" applyAlignment="1" applyProtection="1">
      <alignment horizontal="center" wrapText="1"/>
      <protection locked="0"/>
    </xf>
    <xf numFmtId="0" fontId="2" fillId="2" borderId="40" xfId="0" applyFont="1" applyFill="1" applyBorder="1" applyAlignment="1">
      <alignment horizontal="center"/>
    </xf>
    <xf numFmtId="0" fontId="2" fillId="2" borderId="24" xfId="0" applyFont="1" applyFill="1" applyBorder="1" applyAlignment="1">
      <alignment horizontal="center"/>
    </xf>
    <xf numFmtId="0" fontId="16" fillId="2" borderId="15" xfId="0" applyFont="1" applyFill="1" applyBorder="1" applyAlignment="1" applyProtection="1">
      <alignment horizontal="center" vertical="center" wrapText="1"/>
      <protection locked="0"/>
    </xf>
    <xf numFmtId="0" fontId="17" fillId="2" borderId="40" xfId="0" applyFont="1" applyFill="1" applyBorder="1" applyAlignment="1" applyProtection="1">
      <alignment horizontal="center" wrapText="1"/>
      <protection locked="0"/>
    </xf>
    <xf numFmtId="0" fontId="17" fillId="2" borderId="24" xfId="0" applyFont="1" applyFill="1" applyBorder="1" applyAlignment="1" applyProtection="1">
      <alignment horizontal="center" wrapText="1"/>
      <protection locked="0"/>
    </xf>
    <xf numFmtId="0" fontId="17" fillId="2" borderId="25" xfId="0" applyFont="1" applyFill="1" applyBorder="1" applyAlignment="1" applyProtection="1">
      <alignment horizontal="center" wrapText="1"/>
      <protection locked="0"/>
    </xf>
    <xf numFmtId="0" fontId="16" fillId="2" borderId="4" xfId="0" applyFont="1" applyFill="1" applyBorder="1" applyAlignment="1" applyProtection="1">
      <alignment horizontal="center" vertical="center" textRotation="90"/>
      <protection locked="0"/>
    </xf>
    <xf numFmtId="0" fontId="16" fillId="2" borderId="14" xfId="0" applyFont="1" applyFill="1" applyBorder="1" applyAlignment="1" applyProtection="1">
      <alignment horizontal="center" vertical="center" textRotation="90"/>
      <protection locked="0"/>
    </xf>
    <xf numFmtId="0" fontId="16" fillId="2" borderId="2" xfId="0" applyFont="1" applyFill="1" applyBorder="1" applyAlignment="1" applyProtection="1">
      <alignment horizontal="center" vertical="center" wrapText="1"/>
      <protection locked="0"/>
    </xf>
    <xf numFmtId="0" fontId="16" fillId="2" borderId="21" xfId="0" applyFont="1" applyFill="1" applyBorder="1" applyAlignment="1" applyProtection="1">
      <alignment horizontal="center" vertical="center" wrapText="1"/>
      <protection locked="0"/>
    </xf>
    <xf numFmtId="0" fontId="16" fillId="2" borderId="22" xfId="0" applyFont="1" applyFill="1" applyBorder="1" applyAlignment="1" applyProtection="1">
      <alignment horizontal="center" vertical="center" wrapText="1"/>
      <protection locked="0"/>
    </xf>
    <xf numFmtId="0" fontId="6" fillId="3" borderId="0" xfId="0" applyFont="1" applyFill="1" applyAlignment="1" applyProtection="1">
      <alignment horizontal="left" vertical="top" wrapText="1"/>
      <protection locked="0"/>
    </xf>
    <xf numFmtId="0" fontId="6" fillId="3" borderId="0" xfId="0" applyFont="1" applyFill="1" applyAlignment="1" applyProtection="1">
      <alignment horizontal="left" wrapText="1"/>
      <protection locked="0"/>
    </xf>
  </cellXfs>
  <cellStyles count="5">
    <cellStyle name="Normal" xfId="0" builtinId="0"/>
    <cellStyle name="Normal 2" xfId="2"/>
    <cellStyle name="Normal 3" xfId="3"/>
    <cellStyle name="Percent" xfId="1" builtinId="5"/>
    <cellStyle name="Percent 2" xfId="4"/>
  </cellStyles>
  <dxfs count="0"/>
  <tableStyles count="0" defaultTableStyle="TableStyleMedium2" defaultPivotStyle="PivotStyleLight16"/>
  <colors>
    <mruColors>
      <color rgb="FF0033CC"/>
      <color rgb="FFCCEC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2:N57"/>
  <sheetViews>
    <sheetView topLeftCell="A31" zoomScale="80" zoomScaleNormal="80" workbookViewId="0">
      <selection activeCell="Q19" sqref="Q19"/>
    </sheetView>
  </sheetViews>
  <sheetFormatPr defaultRowHeight="16.5" x14ac:dyDescent="0.3"/>
  <cols>
    <col min="1" max="1" width="8.7109375" style="66" bestFit="1" customWidth="1"/>
    <col min="2" max="2" width="44" style="66" customWidth="1"/>
    <col min="3" max="3" width="13" style="67" customWidth="1"/>
    <col min="4" max="5" width="13.140625" style="67" customWidth="1"/>
    <col min="6" max="6" width="14.5703125" style="67" customWidth="1"/>
    <col min="7" max="7" width="14.28515625" style="67" customWidth="1"/>
    <col min="8" max="8" width="53" style="66" bestFit="1" customWidth="1"/>
    <col min="9" max="16384" width="9.140625" style="66"/>
  </cols>
  <sheetData>
    <row r="2" spans="1:8" ht="18" x14ac:dyDescent="0.35">
      <c r="A2" s="322" t="s">
        <v>171</v>
      </c>
      <c r="B2" s="322"/>
      <c r="C2" s="322"/>
      <c r="D2" s="322"/>
      <c r="E2" s="322"/>
      <c r="F2" s="322"/>
      <c r="G2" s="322"/>
      <c r="H2" s="322"/>
    </row>
    <row r="3" spans="1:8" ht="17.25" thickBot="1" x14ac:dyDescent="0.35"/>
    <row r="4" spans="1:8" x14ac:dyDescent="0.3">
      <c r="A4" s="319" t="s">
        <v>172</v>
      </c>
      <c r="B4" s="320"/>
      <c r="C4" s="320"/>
      <c r="D4" s="320"/>
      <c r="E4" s="320"/>
      <c r="F4" s="320"/>
      <c r="G4" s="320"/>
      <c r="H4" s="321"/>
    </row>
    <row r="5" spans="1:8" ht="17.25" thickBot="1" x14ac:dyDescent="0.35">
      <c r="A5" s="171" t="s">
        <v>178</v>
      </c>
      <c r="B5" s="172" t="s">
        <v>79</v>
      </c>
      <c r="C5" s="173">
        <v>2016</v>
      </c>
      <c r="D5" s="173">
        <v>2017</v>
      </c>
      <c r="E5" s="173">
        <v>2018</v>
      </c>
      <c r="F5" s="173">
        <v>2019</v>
      </c>
      <c r="G5" s="173">
        <v>2020</v>
      </c>
      <c r="H5" s="174" t="s">
        <v>173</v>
      </c>
    </row>
    <row r="6" spans="1:8" ht="66" x14ac:dyDescent="0.3">
      <c r="A6" s="175">
        <v>1</v>
      </c>
      <c r="B6" s="176" t="s">
        <v>212</v>
      </c>
      <c r="C6" s="252" t="s">
        <v>261</v>
      </c>
      <c r="D6" s="252" t="s">
        <v>262</v>
      </c>
      <c r="E6" s="252" t="s">
        <v>263</v>
      </c>
      <c r="F6" s="253" t="s">
        <v>264</v>
      </c>
      <c r="G6" s="219" t="s">
        <v>265</v>
      </c>
      <c r="H6" s="177" t="s">
        <v>259</v>
      </c>
    </row>
    <row r="7" spans="1:8" ht="66" x14ac:dyDescent="0.3">
      <c r="A7" s="178" t="s">
        <v>221</v>
      </c>
      <c r="B7" s="176" t="s">
        <v>213</v>
      </c>
      <c r="C7" s="252" t="s">
        <v>266</v>
      </c>
      <c r="D7" s="252" t="s">
        <v>267</v>
      </c>
      <c r="E7" s="252" t="s">
        <v>268</v>
      </c>
      <c r="F7" s="254" t="s">
        <v>269</v>
      </c>
      <c r="G7" s="219" t="s">
        <v>270</v>
      </c>
      <c r="H7" s="177" t="s">
        <v>260</v>
      </c>
    </row>
    <row r="8" spans="1:8" x14ac:dyDescent="0.3">
      <c r="A8" s="178" t="s">
        <v>222</v>
      </c>
      <c r="B8" s="179" t="s">
        <v>214</v>
      </c>
      <c r="C8" s="255">
        <v>0</v>
      </c>
      <c r="D8" s="255">
        <v>0</v>
      </c>
      <c r="E8" s="255">
        <v>0</v>
      </c>
      <c r="F8" s="254">
        <v>0</v>
      </c>
      <c r="G8" s="220">
        <v>0</v>
      </c>
      <c r="H8" s="180" t="s">
        <v>493</v>
      </c>
    </row>
    <row r="9" spans="1:8" ht="34.5" customHeight="1" x14ac:dyDescent="0.3">
      <c r="A9" s="178" t="s">
        <v>223</v>
      </c>
      <c r="B9" s="181" t="s">
        <v>174</v>
      </c>
      <c r="C9" s="255" t="s">
        <v>271</v>
      </c>
      <c r="D9" s="255" t="s">
        <v>272</v>
      </c>
      <c r="E9" s="255" t="s">
        <v>273</v>
      </c>
      <c r="F9" s="256" t="s">
        <v>274</v>
      </c>
      <c r="G9" s="220" t="s">
        <v>275</v>
      </c>
      <c r="H9" s="180" t="s">
        <v>491</v>
      </c>
    </row>
    <row r="10" spans="1:8" ht="36.75" customHeight="1" thickBot="1" x14ac:dyDescent="0.35">
      <c r="A10" s="178" t="s">
        <v>224</v>
      </c>
      <c r="B10" s="182" t="s">
        <v>145</v>
      </c>
      <c r="C10" s="255" t="s">
        <v>276</v>
      </c>
      <c r="D10" s="255" t="s">
        <v>277</v>
      </c>
      <c r="E10" s="255" t="s">
        <v>278</v>
      </c>
      <c r="F10" s="257" t="s">
        <v>279</v>
      </c>
      <c r="G10" s="220" t="s">
        <v>280</v>
      </c>
      <c r="H10" s="180" t="s">
        <v>492</v>
      </c>
    </row>
    <row r="11" spans="1:8" x14ac:dyDescent="0.3">
      <c r="A11" s="183">
        <v>2</v>
      </c>
      <c r="B11" s="181" t="s">
        <v>146</v>
      </c>
      <c r="C11" s="255" t="s">
        <v>281</v>
      </c>
      <c r="D11" s="255" t="s">
        <v>282</v>
      </c>
      <c r="E11" s="255" t="s">
        <v>283</v>
      </c>
      <c r="F11" s="255" t="s">
        <v>284</v>
      </c>
      <c r="G11" s="220" t="s">
        <v>285</v>
      </c>
      <c r="H11" s="180" t="s">
        <v>509</v>
      </c>
    </row>
    <row r="12" spans="1:8" x14ac:dyDescent="0.3">
      <c r="A12" s="183">
        <v>3</v>
      </c>
      <c r="B12" s="181" t="s">
        <v>175</v>
      </c>
      <c r="C12" s="255">
        <v>0</v>
      </c>
      <c r="D12" s="255">
        <v>0</v>
      </c>
      <c r="E12" s="255">
        <v>0</v>
      </c>
      <c r="F12" s="255">
        <v>0</v>
      </c>
      <c r="G12" s="220">
        <v>0</v>
      </c>
      <c r="H12" s="180" t="s">
        <v>493</v>
      </c>
    </row>
    <row r="13" spans="1:8" x14ac:dyDescent="0.3">
      <c r="A13" s="184" t="s">
        <v>225</v>
      </c>
      <c r="B13" s="181" t="s">
        <v>176</v>
      </c>
      <c r="C13" s="255" t="s">
        <v>286</v>
      </c>
      <c r="D13" s="255" t="s">
        <v>287</v>
      </c>
      <c r="E13" s="255" t="s">
        <v>288</v>
      </c>
      <c r="F13" s="255" t="s">
        <v>289</v>
      </c>
      <c r="G13" s="220" t="s">
        <v>290</v>
      </c>
      <c r="H13" s="180" t="s">
        <v>508</v>
      </c>
    </row>
    <row r="14" spans="1:8" x14ac:dyDescent="0.3">
      <c r="A14" s="184" t="s">
        <v>226</v>
      </c>
      <c r="B14" s="185" t="s">
        <v>256</v>
      </c>
      <c r="C14" s="255" t="s">
        <v>286</v>
      </c>
      <c r="D14" s="255" t="s">
        <v>287</v>
      </c>
      <c r="E14" s="255" t="s">
        <v>288</v>
      </c>
      <c r="F14" s="255" t="s">
        <v>289</v>
      </c>
      <c r="G14" s="220" t="s">
        <v>290</v>
      </c>
      <c r="H14" s="180" t="s">
        <v>508</v>
      </c>
    </row>
    <row r="15" spans="1:8" ht="103.5" customHeight="1" x14ac:dyDescent="0.3">
      <c r="A15" s="183">
        <v>4</v>
      </c>
      <c r="B15" s="186" t="s">
        <v>147</v>
      </c>
      <c r="C15" s="255" t="s">
        <v>291</v>
      </c>
      <c r="D15" s="255" t="s">
        <v>292</v>
      </c>
      <c r="E15" s="255" t="s">
        <v>293</v>
      </c>
      <c r="F15" s="255" t="s">
        <v>294</v>
      </c>
      <c r="G15" s="220" t="s">
        <v>295</v>
      </c>
      <c r="H15" s="180" t="s">
        <v>486</v>
      </c>
    </row>
    <row r="16" spans="1:8" ht="152.25" customHeight="1" x14ac:dyDescent="0.3">
      <c r="A16" s="183">
        <v>5</v>
      </c>
      <c r="B16" s="186" t="s">
        <v>148</v>
      </c>
      <c r="C16" s="255">
        <v>100</v>
      </c>
      <c r="D16" s="255" t="s">
        <v>296</v>
      </c>
      <c r="E16" s="255" t="s">
        <v>296</v>
      </c>
      <c r="F16" s="255" t="s">
        <v>296</v>
      </c>
      <c r="G16" s="220" t="s">
        <v>296</v>
      </c>
      <c r="H16" s="180" t="s">
        <v>487</v>
      </c>
    </row>
    <row r="17" spans="1:14" ht="37.5" customHeight="1" x14ac:dyDescent="0.3">
      <c r="A17" s="183">
        <v>6</v>
      </c>
      <c r="B17" s="186" t="s">
        <v>149</v>
      </c>
      <c r="C17" s="255" t="s">
        <v>297</v>
      </c>
      <c r="D17" s="255" t="s">
        <v>298</v>
      </c>
      <c r="E17" s="255" t="s">
        <v>299</v>
      </c>
      <c r="F17" s="255" t="s">
        <v>300</v>
      </c>
      <c r="G17" s="220" t="s">
        <v>301</v>
      </c>
      <c r="H17" s="180" t="s">
        <v>488</v>
      </c>
    </row>
    <row r="18" spans="1:14" ht="36" customHeight="1" x14ac:dyDescent="0.3">
      <c r="A18" s="183">
        <v>7</v>
      </c>
      <c r="B18" s="186" t="s">
        <v>150</v>
      </c>
      <c r="C18" s="255" t="s">
        <v>302</v>
      </c>
      <c r="D18" s="255" t="s">
        <v>303</v>
      </c>
      <c r="E18" s="255" t="s">
        <v>304</v>
      </c>
      <c r="F18" s="255" t="s">
        <v>305</v>
      </c>
      <c r="G18" s="220" t="s">
        <v>306</v>
      </c>
      <c r="H18" s="180" t="s">
        <v>489</v>
      </c>
    </row>
    <row r="19" spans="1:14" ht="75.75" customHeight="1" thickBot="1" x14ac:dyDescent="0.35">
      <c r="A19" s="187">
        <v>8</v>
      </c>
      <c r="B19" s="188" t="s">
        <v>151</v>
      </c>
      <c r="C19" s="258" t="s">
        <v>307</v>
      </c>
      <c r="D19" s="258" t="s">
        <v>308</v>
      </c>
      <c r="E19" s="258" t="s">
        <v>309</v>
      </c>
      <c r="F19" s="258" t="s">
        <v>310</v>
      </c>
      <c r="G19" s="221" t="s">
        <v>311</v>
      </c>
      <c r="H19" s="189" t="s">
        <v>490</v>
      </c>
    </row>
    <row r="20" spans="1:14" x14ac:dyDescent="0.3">
      <c r="A20" s="323" t="s">
        <v>152</v>
      </c>
      <c r="B20" s="324"/>
      <c r="C20" s="324"/>
      <c r="D20" s="324"/>
      <c r="E20" s="324"/>
      <c r="F20" s="324"/>
      <c r="G20" s="324"/>
      <c r="H20" s="325"/>
    </row>
    <row r="21" spans="1:14" ht="17.25" thickBot="1" x14ac:dyDescent="0.35">
      <c r="A21" s="171" t="s">
        <v>178</v>
      </c>
      <c r="B21" s="172" t="s">
        <v>79</v>
      </c>
      <c r="C21" s="173">
        <v>2016</v>
      </c>
      <c r="D21" s="173">
        <v>2017</v>
      </c>
      <c r="E21" s="173">
        <v>2018</v>
      </c>
      <c r="F21" s="173">
        <v>2019</v>
      </c>
      <c r="G21" s="173">
        <v>2020</v>
      </c>
      <c r="H21" s="190" t="s">
        <v>173</v>
      </c>
    </row>
    <row r="22" spans="1:14" ht="33" x14ac:dyDescent="0.3">
      <c r="A22" s="191">
        <v>1</v>
      </c>
      <c r="B22" s="192" t="s">
        <v>153</v>
      </c>
      <c r="C22" s="315" t="s">
        <v>510</v>
      </c>
      <c r="D22" s="315" t="s">
        <v>511</v>
      </c>
      <c r="E22" s="316" t="s">
        <v>512</v>
      </c>
      <c r="F22" s="318" t="s">
        <v>312</v>
      </c>
      <c r="G22" s="215" t="s">
        <v>313</v>
      </c>
      <c r="H22" s="193" t="s">
        <v>513</v>
      </c>
    </row>
    <row r="23" spans="1:14" ht="33.75" thickBot="1" x14ac:dyDescent="0.35">
      <c r="A23" s="194" t="s">
        <v>221</v>
      </c>
      <c r="B23" s="188" t="s">
        <v>154</v>
      </c>
      <c r="C23" s="315" t="s">
        <v>510</v>
      </c>
      <c r="D23" s="315" t="s">
        <v>511</v>
      </c>
      <c r="E23" s="317" t="s">
        <v>512</v>
      </c>
      <c r="F23" s="317" t="s">
        <v>312</v>
      </c>
      <c r="G23" s="216" t="s">
        <v>313</v>
      </c>
      <c r="H23" s="195"/>
    </row>
    <row r="24" spans="1:14" x14ac:dyDescent="0.3">
      <c r="A24" s="319" t="s">
        <v>155</v>
      </c>
      <c r="B24" s="320"/>
      <c r="C24" s="320"/>
      <c r="D24" s="320"/>
      <c r="E24" s="320"/>
      <c r="F24" s="320"/>
      <c r="G24" s="320"/>
      <c r="H24" s="321"/>
    </row>
    <row r="25" spans="1:14" ht="17.25" thickBot="1" x14ac:dyDescent="0.35">
      <c r="A25" s="171" t="s">
        <v>178</v>
      </c>
      <c r="B25" s="172" t="s">
        <v>79</v>
      </c>
      <c r="C25" s="173">
        <v>2016</v>
      </c>
      <c r="D25" s="173">
        <v>2017</v>
      </c>
      <c r="E25" s="173">
        <v>2018</v>
      </c>
      <c r="F25" s="173">
        <v>2019</v>
      </c>
      <c r="G25" s="173">
        <v>2020</v>
      </c>
      <c r="H25" s="190" t="s">
        <v>173</v>
      </c>
    </row>
    <row r="26" spans="1:14" ht="33" x14ac:dyDescent="0.3">
      <c r="A26" s="175">
        <v>1</v>
      </c>
      <c r="B26" s="196" t="s">
        <v>239</v>
      </c>
      <c r="C26" s="259" t="s">
        <v>314</v>
      </c>
      <c r="D26" s="259" t="s">
        <v>315</v>
      </c>
      <c r="E26" s="259" t="s">
        <v>316</v>
      </c>
      <c r="F26" s="259" t="s">
        <v>317</v>
      </c>
      <c r="G26" s="259" t="s">
        <v>342</v>
      </c>
      <c r="H26" s="193" t="s">
        <v>494</v>
      </c>
    </row>
    <row r="27" spans="1:14" ht="33" x14ac:dyDescent="0.3">
      <c r="A27" s="178" t="s">
        <v>221</v>
      </c>
      <c r="B27" s="182" t="s">
        <v>211</v>
      </c>
      <c r="C27" s="260" t="s">
        <v>318</v>
      </c>
      <c r="D27" s="260" t="s">
        <v>319</v>
      </c>
      <c r="E27" s="260" t="s">
        <v>320</v>
      </c>
      <c r="F27" s="259" t="s">
        <v>321</v>
      </c>
      <c r="G27" s="217" t="s">
        <v>343</v>
      </c>
      <c r="H27" s="197" t="s">
        <v>495</v>
      </c>
      <c r="N27" s="170"/>
    </row>
    <row r="28" spans="1:14" ht="33" x14ac:dyDescent="0.3">
      <c r="A28" s="178" t="s">
        <v>222</v>
      </c>
      <c r="B28" s="182" t="s">
        <v>156</v>
      </c>
      <c r="C28" s="260" t="s">
        <v>326</v>
      </c>
      <c r="D28" s="260" t="s">
        <v>325</v>
      </c>
      <c r="E28" s="260" t="s">
        <v>324</v>
      </c>
      <c r="F28" s="260" t="s">
        <v>323</v>
      </c>
      <c r="G28" s="260" t="s">
        <v>322</v>
      </c>
      <c r="H28" s="261" t="s">
        <v>496</v>
      </c>
    </row>
    <row r="29" spans="1:14" x14ac:dyDescent="0.3">
      <c r="A29" s="178" t="s">
        <v>223</v>
      </c>
      <c r="B29" s="182" t="s">
        <v>208</v>
      </c>
      <c r="C29" s="260" t="s">
        <v>327</v>
      </c>
      <c r="D29" s="260" t="s">
        <v>328</v>
      </c>
      <c r="E29" s="260" t="s">
        <v>329</v>
      </c>
      <c r="F29" s="260" t="s">
        <v>330</v>
      </c>
      <c r="G29" s="217" t="s">
        <v>331</v>
      </c>
      <c r="H29" s="197" t="s">
        <v>497</v>
      </c>
    </row>
    <row r="30" spans="1:14" x14ac:dyDescent="0.3">
      <c r="A30" s="178" t="s">
        <v>224</v>
      </c>
      <c r="B30" s="182" t="s">
        <v>209</v>
      </c>
      <c r="C30" s="260">
        <v>0</v>
      </c>
      <c r="D30" s="260">
        <v>0</v>
      </c>
      <c r="E30" s="260">
        <v>0</v>
      </c>
      <c r="F30" s="260">
        <v>0</v>
      </c>
      <c r="G30" s="217">
        <v>0</v>
      </c>
      <c r="H30" s="197" t="s">
        <v>493</v>
      </c>
    </row>
    <row r="31" spans="1:14" x14ac:dyDescent="0.3">
      <c r="A31" s="178" t="s">
        <v>227</v>
      </c>
      <c r="B31" s="182" t="s">
        <v>157</v>
      </c>
      <c r="C31" s="260" t="s">
        <v>332</v>
      </c>
      <c r="D31" s="260" t="s">
        <v>333</v>
      </c>
      <c r="E31" s="260" t="s">
        <v>334</v>
      </c>
      <c r="F31" s="260" t="s">
        <v>335</v>
      </c>
      <c r="G31" s="260" t="s">
        <v>336</v>
      </c>
      <c r="H31" s="262" t="s">
        <v>498</v>
      </c>
    </row>
    <row r="32" spans="1:14" ht="33.75" thickBot="1" x14ac:dyDescent="0.35">
      <c r="A32" s="198">
        <v>2</v>
      </c>
      <c r="B32" s="188" t="s">
        <v>158</v>
      </c>
      <c r="C32" s="263" t="s">
        <v>337</v>
      </c>
      <c r="D32" s="263" t="s">
        <v>338</v>
      </c>
      <c r="E32" s="263" t="s">
        <v>339</v>
      </c>
      <c r="F32" s="263" t="s">
        <v>340</v>
      </c>
      <c r="G32" s="216" t="s">
        <v>341</v>
      </c>
      <c r="H32" s="195" t="s">
        <v>499</v>
      </c>
    </row>
    <row r="33" spans="1:8" x14ac:dyDescent="0.3">
      <c r="A33" s="319" t="s">
        <v>159</v>
      </c>
      <c r="B33" s="320"/>
      <c r="C33" s="320"/>
      <c r="D33" s="320"/>
      <c r="E33" s="320"/>
      <c r="F33" s="320"/>
      <c r="G33" s="320"/>
      <c r="H33" s="321"/>
    </row>
    <row r="34" spans="1:8" ht="17.25" thickBot="1" x14ac:dyDescent="0.35">
      <c r="A34" s="171" t="s">
        <v>178</v>
      </c>
      <c r="B34" s="172" t="s">
        <v>79</v>
      </c>
      <c r="C34" s="173">
        <v>2016</v>
      </c>
      <c r="D34" s="173">
        <v>2017</v>
      </c>
      <c r="E34" s="173">
        <v>2018</v>
      </c>
      <c r="F34" s="173">
        <v>2019</v>
      </c>
      <c r="G34" s="173">
        <v>2020</v>
      </c>
      <c r="H34" s="174" t="s">
        <v>173</v>
      </c>
    </row>
    <row r="35" spans="1:8" x14ac:dyDescent="0.3">
      <c r="A35" s="175">
        <v>1</v>
      </c>
      <c r="B35" s="199" t="s">
        <v>160</v>
      </c>
      <c r="C35" s="259">
        <v>17666831</v>
      </c>
      <c r="D35" s="259">
        <v>19742696</v>
      </c>
      <c r="E35" s="259">
        <v>23621940</v>
      </c>
      <c r="F35" s="259">
        <v>24554440</v>
      </c>
      <c r="G35" s="215">
        <v>24681062</v>
      </c>
      <c r="H35" s="193" t="s">
        <v>500</v>
      </c>
    </row>
    <row r="36" spans="1:8" x14ac:dyDescent="0.3">
      <c r="A36" s="178" t="s">
        <v>221</v>
      </c>
      <c r="B36" s="200" t="s">
        <v>161</v>
      </c>
      <c r="C36" s="260">
        <v>5068860</v>
      </c>
      <c r="D36" s="260">
        <v>9832488</v>
      </c>
      <c r="E36" s="260">
        <v>9820556</v>
      </c>
      <c r="F36" s="260">
        <v>21732955</v>
      </c>
      <c r="G36" s="217">
        <v>21303861</v>
      </c>
      <c r="H36" s="197" t="s">
        <v>501</v>
      </c>
    </row>
    <row r="37" spans="1:8" x14ac:dyDescent="0.3">
      <c r="A37" s="178" t="s">
        <v>222</v>
      </c>
      <c r="B37" s="200" t="s">
        <v>219</v>
      </c>
      <c r="C37" s="260">
        <v>5030802</v>
      </c>
      <c r="D37" s="260">
        <v>8542719</v>
      </c>
      <c r="E37" s="260">
        <v>15671007</v>
      </c>
      <c r="F37" s="260">
        <v>10084944</v>
      </c>
      <c r="G37" s="217">
        <v>11854542.83</v>
      </c>
      <c r="H37" s="197" t="s">
        <v>502</v>
      </c>
    </row>
    <row r="38" spans="1:8" x14ac:dyDescent="0.3">
      <c r="A38" s="178" t="s">
        <v>223</v>
      </c>
      <c r="B38" s="200" t="s">
        <v>162</v>
      </c>
      <c r="C38" s="260">
        <v>27766493</v>
      </c>
      <c r="D38" s="260">
        <v>38117903</v>
      </c>
      <c r="E38" s="260">
        <v>49113503</v>
      </c>
      <c r="F38" s="260">
        <v>56372339</v>
      </c>
      <c r="G38" s="217">
        <v>57839465.829999998</v>
      </c>
      <c r="H38" s="197"/>
    </row>
    <row r="39" spans="1:8" ht="33.75" thickBot="1" x14ac:dyDescent="0.35">
      <c r="A39" s="198">
        <v>2</v>
      </c>
      <c r="B39" s="188" t="s">
        <v>163</v>
      </c>
      <c r="C39" s="263">
        <v>63.63</v>
      </c>
      <c r="D39" s="263">
        <v>51.8</v>
      </c>
      <c r="E39" s="263">
        <v>48.1</v>
      </c>
      <c r="F39" s="263">
        <v>43.56</v>
      </c>
      <c r="G39" s="216">
        <v>42.58</v>
      </c>
      <c r="H39" s="195" t="s">
        <v>503</v>
      </c>
    </row>
    <row r="40" spans="1:8" x14ac:dyDescent="0.3">
      <c r="A40" s="319" t="s">
        <v>164</v>
      </c>
      <c r="B40" s="320"/>
      <c r="C40" s="320"/>
      <c r="D40" s="320"/>
      <c r="E40" s="320"/>
      <c r="F40" s="320"/>
      <c r="G40" s="320"/>
      <c r="H40" s="321"/>
    </row>
    <row r="41" spans="1:8" ht="17.25" thickBot="1" x14ac:dyDescent="0.35">
      <c r="A41" s="171" t="s">
        <v>144</v>
      </c>
      <c r="B41" s="172" t="s">
        <v>79</v>
      </c>
      <c r="C41" s="173">
        <v>2016</v>
      </c>
      <c r="D41" s="173">
        <v>2017</v>
      </c>
      <c r="E41" s="173">
        <v>2018</v>
      </c>
      <c r="F41" s="173">
        <v>2019</v>
      </c>
      <c r="G41" s="173">
        <v>2020</v>
      </c>
      <c r="H41" s="174" t="s">
        <v>173</v>
      </c>
    </row>
    <row r="42" spans="1:8" x14ac:dyDescent="0.3">
      <c r="A42" s="191">
        <v>1</v>
      </c>
      <c r="B42" s="192" t="s">
        <v>165</v>
      </c>
      <c r="C42" s="259">
        <v>209947</v>
      </c>
      <c r="D42" s="259">
        <v>389267</v>
      </c>
      <c r="E42" s="259">
        <v>377873</v>
      </c>
      <c r="F42" s="259">
        <v>417043</v>
      </c>
      <c r="G42" s="215">
        <v>256214.93</v>
      </c>
      <c r="H42" s="193"/>
    </row>
    <row r="43" spans="1:8" x14ac:dyDescent="0.3">
      <c r="A43" s="191">
        <v>2</v>
      </c>
      <c r="B43" s="192" t="s">
        <v>220</v>
      </c>
      <c r="C43" s="259">
        <v>262304</v>
      </c>
      <c r="D43" s="259">
        <v>465312</v>
      </c>
      <c r="E43" s="259">
        <v>468397</v>
      </c>
      <c r="F43" s="259">
        <v>506817</v>
      </c>
      <c r="G43" s="215">
        <v>305677.21999999997</v>
      </c>
      <c r="H43" s="193"/>
    </row>
    <row r="44" spans="1:8" x14ac:dyDescent="0.3">
      <c r="A44" s="201">
        <v>4</v>
      </c>
      <c r="B44" s="186" t="s">
        <v>166</v>
      </c>
      <c r="C44" s="260">
        <v>0.64</v>
      </c>
      <c r="D44" s="260">
        <v>0.97</v>
      </c>
      <c r="E44" s="260">
        <v>0.97</v>
      </c>
      <c r="F44" s="260">
        <v>0.9</v>
      </c>
      <c r="G44" s="217">
        <v>0.5</v>
      </c>
      <c r="H44" s="197" t="s">
        <v>504</v>
      </c>
    </row>
    <row r="45" spans="1:8" x14ac:dyDescent="0.3">
      <c r="A45" s="201">
        <v>5</v>
      </c>
      <c r="B45" s="186" t="s">
        <v>167</v>
      </c>
      <c r="C45" s="260">
        <v>0.88</v>
      </c>
      <c r="D45" s="260">
        <v>1.37</v>
      </c>
      <c r="E45" s="260">
        <v>1.6</v>
      </c>
      <c r="F45" s="260">
        <v>1.36</v>
      </c>
      <c r="G45" s="217">
        <v>0.8</v>
      </c>
      <c r="H45" s="197" t="s">
        <v>505</v>
      </c>
    </row>
    <row r="46" spans="1:8" ht="17.25" thickBot="1" x14ac:dyDescent="0.35">
      <c r="A46" s="198">
        <v>6</v>
      </c>
      <c r="B46" s="188" t="s">
        <v>168</v>
      </c>
      <c r="C46" s="263">
        <v>0</v>
      </c>
      <c r="D46" s="263">
        <v>0</v>
      </c>
      <c r="E46" s="263">
        <v>0</v>
      </c>
      <c r="F46" s="263">
        <v>0</v>
      </c>
      <c r="G46" s="216">
        <v>0</v>
      </c>
      <c r="H46" s="195" t="s">
        <v>493</v>
      </c>
    </row>
    <row r="47" spans="1:8" x14ac:dyDescent="0.3">
      <c r="A47" s="319" t="s">
        <v>177</v>
      </c>
      <c r="B47" s="320"/>
      <c r="C47" s="320"/>
      <c r="D47" s="320"/>
      <c r="E47" s="320"/>
      <c r="F47" s="320"/>
      <c r="G47" s="320"/>
      <c r="H47" s="321"/>
    </row>
    <row r="48" spans="1:8" ht="17.25" thickBot="1" x14ac:dyDescent="0.35">
      <c r="A48" s="202" t="s">
        <v>178</v>
      </c>
      <c r="B48" s="203" t="s">
        <v>79</v>
      </c>
      <c r="C48" s="204">
        <v>2016</v>
      </c>
      <c r="D48" s="204">
        <v>2017</v>
      </c>
      <c r="E48" s="204">
        <v>2018</v>
      </c>
      <c r="F48" s="204">
        <v>2019</v>
      </c>
      <c r="G48" s="204">
        <v>2020</v>
      </c>
      <c r="H48" s="205" t="s">
        <v>173</v>
      </c>
    </row>
    <row r="49" spans="1:8" x14ac:dyDescent="0.3">
      <c r="A49" s="206">
        <v>1</v>
      </c>
      <c r="B49" s="207" t="s">
        <v>169</v>
      </c>
      <c r="C49" s="264">
        <v>154855</v>
      </c>
      <c r="D49" s="264">
        <v>213167</v>
      </c>
      <c r="E49" s="264">
        <v>263733</v>
      </c>
      <c r="F49" s="264">
        <v>304167</v>
      </c>
      <c r="G49" s="218">
        <v>309282.68</v>
      </c>
      <c r="H49" s="208" t="s">
        <v>506</v>
      </c>
    </row>
    <row r="50" spans="1:8" x14ac:dyDescent="0.3">
      <c r="A50" s="209" t="s">
        <v>215</v>
      </c>
      <c r="B50" s="186" t="s">
        <v>216</v>
      </c>
      <c r="C50" s="210">
        <v>181</v>
      </c>
      <c r="D50" s="210">
        <v>181</v>
      </c>
      <c r="E50" s="210">
        <v>188</v>
      </c>
      <c r="F50" s="210">
        <v>187</v>
      </c>
      <c r="G50" s="210">
        <v>188</v>
      </c>
      <c r="H50" s="197" t="s">
        <v>507</v>
      </c>
    </row>
    <row r="51" spans="1:8" x14ac:dyDescent="0.3">
      <c r="A51" s="201">
        <v>2</v>
      </c>
      <c r="B51" s="186" t="s">
        <v>170</v>
      </c>
      <c r="C51" s="260">
        <v>179672</v>
      </c>
      <c r="D51" s="260">
        <v>247328</v>
      </c>
      <c r="E51" s="260">
        <v>306061</v>
      </c>
      <c r="F51" s="260">
        <v>351106</v>
      </c>
      <c r="G51" s="217">
        <v>356718.67</v>
      </c>
      <c r="H51" s="197" t="s">
        <v>506</v>
      </c>
    </row>
    <row r="52" spans="1:8" ht="17.25" thickBot="1" x14ac:dyDescent="0.35">
      <c r="A52" s="211" t="s">
        <v>217</v>
      </c>
      <c r="B52" s="212" t="s">
        <v>218</v>
      </c>
      <c r="C52" s="213">
        <v>156</v>
      </c>
      <c r="D52" s="213">
        <v>156</v>
      </c>
      <c r="E52" s="213">
        <v>162</v>
      </c>
      <c r="F52" s="213">
        <v>162</v>
      </c>
      <c r="G52" s="213">
        <v>163</v>
      </c>
      <c r="H52" s="214" t="s">
        <v>507</v>
      </c>
    </row>
    <row r="53" spans="1:8" x14ac:dyDescent="0.3">
      <c r="B53" s="68"/>
    </row>
    <row r="54" spans="1:8" x14ac:dyDescent="0.3">
      <c r="C54" s="156"/>
    </row>
    <row r="55" spans="1:8" ht="49.5" x14ac:dyDescent="0.3">
      <c r="B55" s="150" t="s">
        <v>210</v>
      </c>
    </row>
    <row r="57" spans="1:8" ht="115.5" x14ac:dyDescent="0.3">
      <c r="B57" s="149" t="s">
        <v>238</v>
      </c>
    </row>
  </sheetData>
  <sheetProtection algorithmName="SHA-512" hashValue="2Zr3pJFnIcB4CJuiZyfKc6aNEV05tDzEZqHFQBpb/loaX6AcIyYHNKcYyLAFxtnaOGiGs0FmOEJDZxjNyGEWLg==" saltValue="Oyk93eb5DnRTD+1O+ksxiQ==" spinCount="100000" sheet="1" objects="1" scenarios="1" formatColumns="0" formatRows="0"/>
  <mergeCells count="7">
    <mergeCell ref="A40:H40"/>
    <mergeCell ref="A47:H47"/>
    <mergeCell ref="A2:H2"/>
    <mergeCell ref="A4:H4"/>
    <mergeCell ref="A20:H20"/>
    <mergeCell ref="A24:H24"/>
    <mergeCell ref="A33:H33"/>
  </mergeCells>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3CC"/>
    <pageSetUpPr fitToPage="1"/>
  </sheetPr>
  <dimension ref="A1:AC37"/>
  <sheetViews>
    <sheetView topLeftCell="A7" zoomScale="64" zoomScaleNormal="64" workbookViewId="0">
      <selection activeCell="Z39" sqref="Z39"/>
    </sheetView>
  </sheetViews>
  <sheetFormatPr defaultRowHeight="16.5" x14ac:dyDescent="0.3"/>
  <cols>
    <col min="1" max="1" width="41" style="145" bestFit="1" customWidth="1"/>
    <col min="2" max="2" width="12" style="87" customWidth="1"/>
    <col min="3" max="3" width="14" style="87" customWidth="1"/>
    <col min="4" max="4" width="11.28515625" style="87" customWidth="1"/>
    <col min="5" max="5" width="10" style="146" bestFit="1" customWidth="1"/>
    <col min="6" max="8" width="4.7109375" style="87" customWidth="1"/>
    <col min="9" max="9" width="8.85546875" style="146" customWidth="1"/>
    <col min="10" max="12" width="4.7109375" style="87" customWidth="1"/>
    <col min="13" max="13" width="9.140625" style="87" customWidth="1"/>
    <col min="14" max="16" width="4.7109375" style="87" customWidth="1"/>
    <col min="17" max="17" width="9.42578125" style="87" customWidth="1"/>
    <col min="18" max="20" width="4.7109375" style="87" customWidth="1"/>
    <col min="21" max="21" width="8.42578125" style="87" customWidth="1"/>
    <col min="22" max="24" width="4.7109375" style="87" customWidth="1"/>
    <col min="25" max="25" width="8.28515625" style="87" customWidth="1"/>
    <col min="26" max="26" width="40.7109375" style="87" customWidth="1"/>
    <col min="27" max="27" width="9.140625" style="87"/>
    <col min="28" max="28" width="26.42578125" style="87" bestFit="1" customWidth="1"/>
    <col min="29" max="29" width="7.42578125" style="87" bestFit="1" customWidth="1"/>
    <col min="30" max="16384" width="9.140625" style="87"/>
  </cols>
  <sheetData>
    <row r="1" spans="1:29" x14ac:dyDescent="0.3">
      <c r="A1" s="337"/>
      <c r="B1" s="337"/>
      <c r="C1" s="337"/>
      <c r="D1" s="337"/>
      <c r="E1" s="337"/>
      <c r="F1" s="337"/>
      <c r="G1" s="337"/>
      <c r="H1" s="337"/>
      <c r="I1" s="337"/>
      <c r="J1" s="337"/>
      <c r="K1" s="337"/>
      <c r="L1" s="337"/>
      <c r="M1" s="337"/>
      <c r="N1" s="337"/>
      <c r="O1" s="337"/>
      <c r="P1" s="337"/>
      <c r="Q1" s="337"/>
      <c r="R1" s="337"/>
      <c r="S1" s="337"/>
      <c r="T1" s="337"/>
      <c r="U1" s="337"/>
      <c r="V1" s="337"/>
      <c r="W1" s="337"/>
      <c r="X1" s="337"/>
      <c r="Y1" s="337"/>
    </row>
    <row r="2" spans="1:29" ht="18" x14ac:dyDescent="0.3">
      <c r="A2" s="88"/>
      <c r="B2" s="338" t="s">
        <v>179</v>
      </c>
      <c r="C2" s="338"/>
      <c r="D2" s="338"/>
      <c r="E2" s="338"/>
      <c r="F2" s="338"/>
      <c r="G2" s="338"/>
      <c r="H2" s="338"/>
      <c r="I2" s="338"/>
      <c r="J2" s="338"/>
      <c r="K2" s="338"/>
      <c r="L2" s="338"/>
      <c r="M2" s="338"/>
      <c r="N2" s="338"/>
      <c r="O2" s="338"/>
      <c r="P2" s="338"/>
      <c r="Q2" s="338"/>
      <c r="R2" s="338"/>
      <c r="S2" s="338"/>
      <c r="T2" s="338"/>
      <c r="U2" s="338"/>
      <c r="V2" s="338"/>
      <c r="W2" s="338"/>
      <c r="X2" s="338"/>
      <c r="Y2" s="89"/>
      <c r="Z2" s="90"/>
    </row>
    <row r="3" spans="1:29" x14ac:dyDescent="0.3">
      <c r="A3" s="88"/>
      <c r="B3" s="90"/>
      <c r="C3" s="90"/>
      <c r="D3" s="90"/>
      <c r="E3" s="91"/>
      <c r="F3" s="90"/>
      <c r="G3" s="90"/>
      <c r="H3" s="90"/>
      <c r="I3" s="91"/>
      <c r="J3" s="90"/>
      <c r="K3" s="90"/>
      <c r="L3" s="90"/>
      <c r="M3" s="90"/>
      <c r="N3" s="90"/>
      <c r="O3" s="90"/>
      <c r="P3" s="90"/>
      <c r="Q3" s="90"/>
      <c r="R3" s="90"/>
      <c r="S3" s="90"/>
      <c r="T3" s="90"/>
      <c r="U3" s="90"/>
      <c r="V3" s="90"/>
      <c r="W3" s="90"/>
      <c r="X3" s="90"/>
      <c r="Y3" s="90"/>
      <c r="Z3" s="90"/>
    </row>
    <row r="4" spans="1:29" x14ac:dyDescent="0.3">
      <c r="A4" s="92" t="s">
        <v>62</v>
      </c>
      <c r="B4" s="339" t="s">
        <v>63</v>
      </c>
      <c r="C4" s="340"/>
      <c r="D4" s="340"/>
      <c r="E4" s="340"/>
      <c r="F4" s="340"/>
      <c r="G4" s="340"/>
      <c r="H4" s="340"/>
      <c r="I4" s="340"/>
      <c r="J4" s="340"/>
      <c r="K4" s="340"/>
      <c r="L4" s="340"/>
      <c r="M4" s="340"/>
      <c r="N4" s="340"/>
      <c r="O4" s="340"/>
      <c r="P4" s="340"/>
      <c r="Q4" s="340"/>
      <c r="R4" s="340"/>
      <c r="S4" s="340"/>
      <c r="T4" s="340"/>
      <c r="U4" s="340"/>
      <c r="V4" s="340"/>
      <c r="W4" s="340"/>
      <c r="X4" s="340"/>
      <c r="Y4" s="340"/>
      <c r="Z4" s="340"/>
    </row>
    <row r="5" spans="1:29" x14ac:dyDescent="0.3">
      <c r="A5" s="88"/>
      <c r="B5" s="90"/>
      <c r="C5" s="90"/>
      <c r="D5" s="90"/>
      <c r="E5" s="91"/>
      <c r="F5" s="90"/>
      <c r="G5" s="90"/>
      <c r="H5" s="90"/>
      <c r="I5" s="91"/>
      <c r="J5" s="90"/>
      <c r="K5" s="90"/>
      <c r="L5" s="90"/>
      <c r="M5" s="90"/>
      <c r="N5" s="90"/>
      <c r="O5" s="90"/>
      <c r="P5" s="90"/>
      <c r="Q5" s="90"/>
      <c r="R5" s="90"/>
      <c r="S5" s="90"/>
      <c r="T5" s="90"/>
      <c r="U5" s="90"/>
      <c r="V5" s="90"/>
      <c r="W5" s="90"/>
      <c r="X5" s="90"/>
      <c r="Y5" s="90"/>
      <c r="Z5" s="90"/>
    </row>
    <row r="6" spans="1:29" ht="21" x14ac:dyDescent="0.35">
      <c r="A6" s="88" t="s">
        <v>180</v>
      </c>
      <c r="B6" s="90"/>
      <c r="C6" s="93"/>
      <c r="D6" s="93"/>
      <c r="E6" s="94"/>
      <c r="F6" s="90"/>
      <c r="G6" s="90"/>
      <c r="H6" s="90"/>
      <c r="I6" s="91"/>
      <c r="J6" s="90"/>
      <c r="K6" s="90"/>
      <c r="L6" s="90"/>
      <c r="M6" s="90"/>
      <c r="N6" s="90"/>
      <c r="O6" s="90"/>
      <c r="P6" s="90"/>
      <c r="Q6" s="90"/>
      <c r="R6" s="90"/>
      <c r="S6" s="90"/>
      <c r="T6" s="90"/>
      <c r="U6" s="90"/>
      <c r="V6" s="90"/>
      <c r="W6" s="90"/>
      <c r="X6" s="90"/>
      <c r="Y6" s="90"/>
      <c r="Z6" s="90"/>
    </row>
    <row r="7" spans="1:29" ht="20.25" thickBot="1" x14ac:dyDescent="0.4">
      <c r="A7" s="88"/>
      <c r="B7" s="90"/>
      <c r="C7" s="95"/>
      <c r="D7" s="95"/>
      <c r="E7" s="94"/>
      <c r="F7" s="90"/>
      <c r="G7" s="90"/>
      <c r="H7" s="90"/>
      <c r="I7" s="91"/>
      <c r="J7" s="90"/>
      <c r="K7" s="90"/>
      <c r="L7" s="90"/>
      <c r="M7" s="90"/>
      <c r="N7" s="90"/>
      <c r="O7" s="90"/>
      <c r="P7" s="90"/>
      <c r="Q7" s="90"/>
      <c r="R7" s="90"/>
      <c r="S7" s="90"/>
      <c r="T7" s="90"/>
      <c r="U7" s="90"/>
      <c r="V7" s="90"/>
      <c r="W7" s="90"/>
      <c r="X7" s="90"/>
      <c r="Y7" s="90"/>
      <c r="Z7" s="90"/>
    </row>
    <row r="8" spans="1:29" ht="37.5" customHeight="1" x14ac:dyDescent="0.3">
      <c r="A8" s="341" t="s">
        <v>64</v>
      </c>
      <c r="B8" s="343" t="s">
        <v>65</v>
      </c>
      <c r="C8" s="343" t="s">
        <v>66</v>
      </c>
      <c r="D8" s="345" t="s">
        <v>115</v>
      </c>
      <c r="E8" s="347" t="s">
        <v>67</v>
      </c>
      <c r="F8" s="329" t="s">
        <v>68</v>
      </c>
      <c r="G8" s="330"/>
      <c r="H8" s="330"/>
      <c r="I8" s="331"/>
      <c r="J8" s="329" t="s">
        <v>69</v>
      </c>
      <c r="K8" s="330"/>
      <c r="L8" s="330"/>
      <c r="M8" s="331"/>
      <c r="N8" s="329" t="s">
        <v>70</v>
      </c>
      <c r="O8" s="330"/>
      <c r="P8" s="330"/>
      <c r="Q8" s="331"/>
      <c r="R8" s="329" t="s">
        <v>71</v>
      </c>
      <c r="S8" s="330"/>
      <c r="T8" s="330"/>
      <c r="U8" s="331"/>
      <c r="V8" s="332" t="s">
        <v>72</v>
      </c>
      <c r="W8" s="332"/>
      <c r="X8" s="332"/>
      <c r="Y8" s="329"/>
      <c r="Z8" s="333"/>
    </row>
    <row r="9" spans="1:29" ht="59.25" customHeight="1" thickBot="1" x14ac:dyDescent="0.35">
      <c r="A9" s="342"/>
      <c r="B9" s="344"/>
      <c r="C9" s="344"/>
      <c r="D9" s="346"/>
      <c r="E9" s="348"/>
      <c r="F9" s="96" t="s">
        <v>73</v>
      </c>
      <c r="G9" s="97" t="s">
        <v>74</v>
      </c>
      <c r="H9" s="97" t="s">
        <v>75</v>
      </c>
      <c r="I9" s="98" t="s">
        <v>25</v>
      </c>
      <c r="J9" s="96" t="s">
        <v>73</v>
      </c>
      <c r="K9" s="96" t="s">
        <v>74</v>
      </c>
      <c r="L9" s="96" t="s">
        <v>75</v>
      </c>
      <c r="M9" s="99" t="s">
        <v>25</v>
      </c>
      <c r="N9" s="96" t="s">
        <v>73</v>
      </c>
      <c r="O9" s="96" t="s">
        <v>74</v>
      </c>
      <c r="P9" s="96" t="s">
        <v>75</v>
      </c>
      <c r="Q9" s="96" t="s">
        <v>25</v>
      </c>
      <c r="R9" s="96" t="s">
        <v>73</v>
      </c>
      <c r="S9" s="96" t="s">
        <v>74</v>
      </c>
      <c r="T9" s="96" t="s">
        <v>75</v>
      </c>
      <c r="U9" s="100" t="s">
        <v>25</v>
      </c>
      <c r="V9" s="100" t="s">
        <v>73</v>
      </c>
      <c r="W9" s="100" t="s">
        <v>74</v>
      </c>
      <c r="X9" s="100" t="s">
        <v>75</v>
      </c>
      <c r="Y9" s="101" t="s">
        <v>25</v>
      </c>
      <c r="Z9" s="102" t="s">
        <v>195</v>
      </c>
    </row>
    <row r="10" spans="1:29" ht="90.75" thickBot="1" x14ac:dyDescent="0.35">
      <c r="A10" s="103" t="s">
        <v>76</v>
      </c>
      <c r="B10" s="104">
        <f>SUM(B11,B17,B23,B22,B29)</f>
        <v>284</v>
      </c>
      <c r="C10" s="104">
        <f>SUM(C11,C17,C23,C22,C29)</f>
        <v>188</v>
      </c>
      <c r="D10" s="105" t="s">
        <v>116</v>
      </c>
      <c r="E10" s="106">
        <f>C10/B10*100</f>
        <v>66.197183098591552</v>
      </c>
      <c r="F10" s="104">
        <f t="shared" ref="F10:X10" si="0">SUM(F11,F17,F23,F22,F29)</f>
        <v>24</v>
      </c>
      <c r="G10" s="104">
        <f t="shared" si="0"/>
        <v>17</v>
      </c>
      <c r="H10" s="104">
        <f t="shared" si="0"/>
        <v>41</v>
      </c>
      <c r="I10" s="106">
        <f>H10/C10*100</f>
        <v>21.808510638297875</v>
      </c>
      <c r="J10" s="104">
        <f t="shared" si="0"/>
        <v>22</v>
      </c>
      <c r="K10" s="104">
        <f t="shared" si="0"/>
        <v>29</v>
      </c>
      <c r="L10" s="104">
        <f t="shared" si="0"/>
        <v>51</v>
      </c>
      <c r="M10" s="104">
        <f>L10/C10*100</f>
        <v>27.127659574468083</v>
      </c>
      <c r="N10" s="104">
        <f t="shared" si="0"/>
        <v>22</v>
      </c>
      <c r="O10" s="104">
        <f t="shared" si="0"/>
        <v>6</v>
      </c>
      <c r="P10" s="104">
        <f t="shared" si="0"/>
        <v>28</v>
      </c>
      <c r="Q10" s="104">
        <f>P10/C10*100</f>
        <v>14.893617021276595</v>
      </c>
      <c r="R10" s="104">
        <f t="shared" si="0"/>
        <v>21</v>
      </c>
      <c r="S10" s="104">
        <f t="shared" si="0"/>
        <v>22</v>
      </c>
      <c r="T10" s="104">
        <f t="shared" si="0"/>
        <v>43</v>
      </c>
      <c r="U10" s="104">
        <f>T10/C10*100</f>
        <v>22.872340425531913</v>
      </c>
      <c r="V10" s="104">
        <f t="shared" si="0"/>
        <v>7</v>
      </c>
      <c r="W10" s="104">
        <f t="shared" si="0"/>
        <v>18</v>
      </c>
      <c r="X10" s="104">
        <f t="shared" si="0"/>
        <v>25</v>
      </c>
      <c r="Y10" s="104">
        <f>X10/C10*100</f>
        <v>13.297872340425531</v>
      </c>
      <c r="Z10" s="107" t="s">
        <v>77</v>
      </c>
    </row>
    <row r="11" spans="1:29" ht="17.25" thickBot="1" x14ac:dyDescent="0.35">
      <c r="A11" s="108" t="s">
        <v>78</v>
      </c>
      <c r="B11" s="109">
        <f>SUM(B12:B16)</f>
        <v>179</v>
      </c>
      <c r="C11" s="109">
        <f>SUM(C12:C16)</f>
        <v>129</v>
      </c>
      <c r="D11" s="110" t="s">
        <v>116</v>
      </c>
      <c r="E11" s="111">
        <f>C11/B11*100</f>
        <v>72.067039106145245</v>
      </c>
      <c r="F11" s="109">
        <f t="shared" ref="F11:X11" si="1">SUM(F12:F16)</f>
        <v>23</v>
      </c>
      <c r="G11" s="109">
        <f t="shared" si="1"/>
        <v>15</v>
      </c>
      <c r="H11" s="109">
        <f t="shared" si="1"/>
        <v>38</v>
      </c>
      <c r="I11" s="111">
        <f t="shared" ref="I11:I34" si="2">H11/C11*100</f>
        <v>29.457364341085274</v>
      </c>
      <c r="J11" s="109">
        <f t="shared" si="1"/>
        <v>18</v>
      </c>
      <c r="K11" s="109">
        <f t="shared" si="1"/>
        <v>23</v>
      </c>
      <c r="L11" s="109">
        <f t="shared" si="1"/>
        <v>41</v>
      </c>
      <c r="M11" s="104">
        <f t="shared" ref="M11:M34" si="3">L11/C11*100</f>
        <v>31.782945736434108</v>
      </c>
      <c r="N11" s="109">
        <f t="shared" si="1"/>
        <v>9</v>
      </c>
      <c r="O11" s="109">
        <f t="shared" si="1"/>
        <v>5</v>
      </c>
      <c r="P11" s="109">
        <f t="shared" si="1"/>
        <v>14</v>
      </c>
      <c r="Q11" s="104">
        <f t="shared" ref="Q11:Q34" si="4">P11/C11*100</f>
        <v>10.852713178294573</v>
      </c>
      <c r="R11" s="109">
        <f t="shared" si="1"/>
        <v>9</v>
      </c>
      <c r="S11" s="109">
        <f t="shared" si="1"/>
        <v>12</v>
      </c>
      <c r="T11" s="109">
        <f t="shared" si="1"/>
        <v>21</v>
      </c>
      <c r="U11" s="104">
        <f t="shared" ref="U11:U34" si="5">T11/C11*100</f>
        <v>16.279069767441861</v>
      </c>
      <c r="V11" s="109">
        <f t="shared" si="1"/>
        <v>4</v>
      </c>
      <c r="W11" s="109">
        <f t="shared" si="1"/>
        <v>11</v>
      </c>
      <c r="X11" s="112">
        <f t="shared" si="1"/>
        <v>15</v>
      </c>
      <c r="Y11" s="104">
        <f t="shared" ref="Y11:Y34" si="6">X11/C11*100</f>
        <v>11.627906976744185</v>
      </c>
      <c r="Z11" s="334" t="s">
        <v>344</v>
      </c>
      <c r="AB11" s="113" t="s">
        <v>79</v>
      </c>
      <c r="AC11" s="114" t="s">
        <v>1</v>
      </c>
    </row>
    <row r="12" spans="1:29" ht="17.25" thickBot="1" x14ac:dyDescent="0.35">
      <c r="A12" s="115" t="s">
        <v>80</v>
      </c>
      <c r="B12" s="116">
        <v>49</v>
      </c>
      <c r="C12" s="117">
        <f>SUM(H12,L12,P12,T12,X12)</f>
        <v>34</v>
      </c>
      <c r="D12" s="116">
        <v>15780</v>
      </c>
      <c r="E12" s="106">
        <f t="shared" ref="E12:E16" si="7">C12/B12*100</f>
        <v>69.387755102040813</v>
      </c>
      <c r="F12" s="116">
        <v>0</v>
      </c>
      <c r="G12" s="116">
        <v>0</v>
      </c>
      <c r="H12" s="117">
        <f t="shared" ref="H12:H16" si="8">SUM(F12:G12)</f>
        <v>0</v>
      </c>
      <c r="I12" s="106">
        <f t="shared" si="2"/>
        <v>0</v>
      </c>
      <c r="J12" s="116">
        <v>5</v>
      </c>
      <c r="K12" s="116">
        <v>4</v>
      </c>
      <c r="L12" s="117">
        <f t="shared" ref="L12:L16" si="9">SUM(J12:K12)</f>
        <v>9</v>
      </c>
      <c r="M12" s="104">
        <f t="shared" si="3"/>
        <v>26.47058823529412</v>
      </c>
      <c r="N12" s="116">
        <v>3</v>
      </c>
      <c r="O12" s="116">
        <v>1</v>
      </c>
      <c r="P12" s="117">
        <f t="shared" ref="P12:P16" si="10">SUM(N12:O12)</f>
        <v>4</v>
      </c>
      <c r="Q12" s="104">
        <f t="shared" si="4"/>
        <v>11.76470588235294</v>
      </c>
      <c r="R12" s="116">
        <v>5</v>
      </c>
      <c r="S12" s="116">
        <v>7</v>
      </c>
      <c r="T12" s="117">
        <f t="shared" ref="T12:T16" si="11">SUM(R12:S12)</f>
        <v>12</v>
      </c>
      <c r="U12" s="104">
        <f t="shared" si="5"/>
        <v>35.294117647058826</v>
      </c>
      <c r="V12" s="116">
        <v>4</v>
      </c>
      <c r="W12" s="116">
        <v>5</v>
      </c>
      <c r="X12" s="118">
        <f t="shared" ref="X12:X16" si="12">SUM(V12:W12)</f>
        <v>9</v>
      </c>
      <c r="Y12" s="154">
        <f t="shared" si="6"/>
        <v>26.47058823529412</v>
      </c>
      <c r="Z12" s="327"/>
      <c r="AB12" s="119" t="s">
        <v>81</v>
      </c>
      <c r="AC12" s="120">
        <v>48.63</v>
      </c>
    </row>
    <row r="13" spans="1:29" ht="17.25" thickBot="1" x14ac:dyDescent="0.35">
      <c r="A13" s="121" t="s">
        <v>82</v>
      </c>
      <c r="B13" s="122">
        <v>26</v>
      </c>
      <c r="C13" s="157">
        <f>SUM(H13,L13,P13,T13,X13)</f>
        <v>17</v>
      </c>
      <c r="D13" s="122">
        <v>15270</v>
      </c>
      <c r="E13" s="106">
        <f t="shared" si="7"/>
        <v>65.384615384615387</v>
      </c>
      <c r="F13" s="122">
        <v>0</v>
      </c>
      <c r="G13" s="122">
        <v>0</v>
      </c>
      <c r="H13" s="123">
        <f t="shared" si="8"/>
        <v>0</v>
      </c>
      <c r="I13" s="106">
        <f t="shared" si="2"/>
        <v>0</v>
      </c>
      <c r="J13" s="122">
        <v>6</v>
      </c>
      <c r="K13" s="122">
        <v>6</v>
      </c>
      <c r="L13" s="123">
        <f t="shared" si="9"/>
        <v>12</v>
      </c>
      <c r="M13" s="104">
        <f t="shared" si="3"/>
        <v>70.588235294117652</v>
      </c>
      <c r="N13" s="122">
        <v>3</v>
      </c>
      <c r="O13" s="122">
        <v>1</v>
      </c>
      <c r="P13" s="123">
        <f t="shared" si="10"/>
        <v>4</v>
      </c>
      <c r="Q13" s="104">
        <f t="shared" si="4"/>
        <v>23.52941176470588</v>
      </c>
      <c r="R13" s="122">
        <v>0</v>
      </c>
      <c r="S13" s="122">
        <v>0</v>
      </c>
      <c r="T13" s="123">
        <f t="shared" si="11"/>
        <v>0</v>
      </c>
      <c r="U13" s="104">
        <f t="shared" si="5"/>
        <v>0</v>
      </c>
      <c r="V13" s="122">
        <v>0</v>
      </c>
      <c r="W13" s="122">
        <v>1</v>
      </c>
      <c r="X13" s="124">
        <f t="shared" si="12"/>
        <v>1</v>
      </c>
      <c r="Y13" s="154">
        <f t="shared" si="6"/>
        <v>5.8823529411764701</v>
      </c>
      <c r="Z13" s="327"/>
      <c r="AB13" s="119" t="s">
        <v>83</v>
      </c>
      <c r="AC13" s="120">
        <v>47.87</v>
      </c>
    </row>
    <row r="14" spans="1:29" ht="17.25" thickBot="1" x14ac:dyDescent="0.35">
      <c r="A14" s="121" t="s">
        <v>84</v>
      </c>
      <c r="B14" s="122">
        <v>35</v>
      </c>
      <c r="C14" s="157">
        <f t="shared" ref="C14:C15" si="13">SUM(H14,L14,P14,T14,X14)</f>
        <v>28</v>
      </c>
      <c r="D14" s="122">
        <v>10745</v>
      </c>
      <c r="E14" s="106">
        <f t="shared" si="7"/>
        <v>80</v>
      </c>
      <c r="F14" s="122">
        <v>8</v>
      </c>
      <c r="G14" s="122">
        <v>1</v>
      </c>
      <c r="H14" s="123">
        <f t="shared" si="8"/>
        <v>9</v>
      </c>
      <c r="I14" s="106">
        <f t="shared" si="2"/>
        <v>32.142857142857146</v>
      </c>
      <c r="J14" s="122">
        <v>1</v>
      </c>
      <c r="K14" s="122">
        <v>7</v>
      </c>
      <c r="L14" s="123">
        <f t="shared" si="9"/>
        <v>8</v>
      </c>
      <c r="M14" s="104">
        <f t="shared" si="3"/>
        <v>28.571428571428569</v>
      </c>
      <c r="N14" s="122">
        <v>1</v>
      </c>
      <c r="O14" s="122">
        <v>1</v>
      </c>
      <c r="P14" s="123">
        <f t="shared" si="10"/>
        <v>2</v>
      </c>
      <c r="Q14" s="104">
        <f t="shared" si="4"/>
        <v>7.1428571428571423</v>
      </c>
      <c r="R14" s="122">
        <v>2</v>
      </c>
      <c r="S14" s="122">
        <v>5</v>
      </c>
      <c r="T14" s="123">
        <f t="shared" si="11"/>
        <v>7</v>
      </c>
      <c r="U14" s="104">
        <f t="shared" si="5"/>
        <v>25</v>
      </c>
      <c r="V14" s="122">
        <v>0</v>
      </c>
      <c r="W14" s="122">
        <v>2</v>
      </c>
      <c r="X14" s="124">
        <f t="shared" si="12"/>
        <v>2</v>
      </c>
      <c r="Y14" s="154">
        <f t="shared" si="6"/>
        <v>7.1428571428571423</v>
      </c>
      <c r="Z14" s="327"/>
      <c r="AB14" s="119" t="s">
        <v>85</v>
      </c>
      <c r="AC14" s="120">
        <v>90</v>
      </c>
    </row>
    <row r="15" spans="1:29" ht="17.25" thickBot="1" x14ac:dyDescent="0.35">
      <c r="A15" s="121" t="s">
        <v>86</v>
      </c>
      <c r="B15" s="122">
        <v>32</v>
      </c>
      <c r="C15" s="157">
        <f t="shared" si="13"/>
        <v>24</v>
      </c>
      <c r="D15" s="122">
        <v>8575</v>
      </c>
      <c r="E15" s="106">
        <f t="shared" si="7"/>
        <v>75</v>
      </c>
      <c r="F15" s="122">
        <v>7</v>
      </c>
      <c r="G15" s="122">
        <v>9</v>
      </c>
      <c r="H15" s="123">
        <f t="shared" si="8"/>
        <v>16</v>
      </c>
      <c r="I15" s="106">
        <f t="shared" si="2"/>
        <v>66.666666666666657</v>
      </c>
      <c r="J15" s="122">
        <v>0</v>
      </c>
      <c r="K15" s="122">
        <v>4</v>
      </c>
      <c r="L15" s="123">
        <f t="shared" si="9"/>
        <v>4</v>
      </c>
      <c r="M15" s="104">
        <f t="shared" si="3"/>
        <v>16.666666666666664</v>
      </c>
      <c r="N15" s="122">
        <v>0</v>
      </c>
      <c r="O15" s="122">
        <v>2</v>
      </c>
      <c r="P15" s="123">
        <f t="shared" si="10"/>
        <v>2</v>
      </c>
      <c r="Q15" s="104">
        <f t="shared" si="4"/>
        <v>8.3333333333333321</v>
      </c>
      <c r="R15" s="122">
        <v>1</v>
      </c>
      <c r="S15" s="122">
        <v>0</v>
      </c>
      <c r="T15" s="123">
        <f t="shared" si="11"/>
        <v>1</v>
      </c>
      <c r="U15" s="104">
        <f t="shared" si="5"/>
        <v>4.1666666666666661</v>
      </c>
      <c r="V15" s="122">
        <v>0</v>
      </c>
      <c r="W15" s="122">
        <v>1</v>
      </c>
      <c r="X15" s="124">
        <f t="shared" si="12"/>
        <v>1</v>
      </c>
      <c r="Y15" s="154">
        <f t="shared" si="6"/>
        <v>4.1666666666666661</v>
      </c>
      <c r="Z15" s="327"/>
      <c r="AB15" s="119" t="s">
        <v>87</v>
      </c>
      <c r="AC15" s="120">
        <v>1</v>
      </c>
    </row>
    <row r="16" spans="1:29" ht="17.25" thickBot="1" x14ac:dyDescent="0.35">
      <c r="A16" s="125" t="s">
        <v>88</v>
      </c>
      <c r="B16" s="126">
        <v>37</v>
      </c>
      <c r="C16" s="158">
        <f>SUM(H16,L16,P16,T16,X16)</f>
        <v>26</v>
      </c>
      <c r="D16" s="126">
        <v>5100</v>
      </c>
      <c r="E16" s="106">
        <f t="shared" si="7"/>
        <v>70.270270270270274</v>
      </c>
      <c r="F16" s="126">
        <v>8</v>
      </c>
      <c r="G16" s="126">
        <v>5</v>
      </c>
      <c r="H16" s="127">
        <f t="shared" si="8"/>
        <v>13</v>
      </c>
      <c r="I16" s="106">
        <f t="shared" si="2"/>
        <v>50</v>
      </c>
      <c r="J16" s="126">
        <v>6</v>
      </c>
      <c r="K16" s="126">
        <v>2</v>
      </c>
      <c r="L16" s="127">
        <f t="shared" si="9"/>
        <v>8</v>
      </c>
      <c r="M16" s="104">
        <f t="shared" si="3"/>
        <v>30.76923076923077</v>
      </c>
      <c r="N16" s="126">
        <v>2</v>
      </c>
      <c r="O16" s="126">
        <v>0</v>
      </c>
      <c r="P16" s="127">
        <f t="shared" si="10"/>
        <v>2</v>
      </c>
      <c r="Q16" s="104">
        <f t="shared" si="4"/>
        <v>7.6923076923076925</v>
      </c>
      <c r="R16" s="126">
        <v>1</v>
      </c>
      <c r="S16" s="126">
        <v>0</v>
      </c>
      <c r="T16" s="127">
        <f t="shared" si="11"/>
        <v>1</v>
      </c>
      <c r="U16" s="104">
        <f t="shared" si="5"/>
        <v>3.8461538461538463</v>
      </c>
      <c r="V16" s="126">
        <v>0</v>
      </c>
      <c r="W16" s="126">
        <v>2</v>
      </c>
      <c r="X16" s="128">
        <f t="shared" si="12"/>
        <v>2</v>
      </c>
      <c r="Y16" s="154">
        <f t="shared" si="6"/>
        <v>7.6923076923076925</v>
      </c>
      <c r="Z16" s="328"/>
      <c r="AB16" s="119" t="s">
        <v>89</v>
      </c>
      <c r="AC16" s="120">
        <v>9</v>
      </c>
    </row>
    <row r="17" spans="1:29" ht="30.75" thickBot="1" x14ac:dyDescent="0.35">
      <c r="A17" s="129" t="s">
        <v>90</v>
      </c>
      <c r="B17" s="130">
        <f>SUM(B18:B21)</f>
        <v>20</v>
      </c>
      <c r="C17" s="130">
        <f t="shared" ref="C17:X17" si="14">SUM(C18:C21)</f>
        <v>11</v>
      </c>
      <c r="D17" s="131" t="s">
        <v>116</v>
      </c>
      <c r="E17" s="111">
        <f>C17/B17*100</f>
        <v>55.000000000000007</v>
      </c>
      <c r="F17" s="130">
        <f t="shared" si="14"/>
        <v>0</v>
      </c>
      <c r="G17" s="130">
        <f t="shared" si="14"/>
        <v>0</v>
      </c>
      <c r="H17" s="130">
        <f t="shared" si="14"/>
        <v>0</v>
      </c>
      <c r="I17" s="111">
        <f t="shared" si="2"/>
        <v>0</v>
      </c>
      <c r="J17" s="130">
        <f t="shared" si="14"/>
        <v>0</v>
      </c>
      <c r="K17" s="130">
        <f t="shared" si="14"/>
        <v>3</v>
      </c>
      <c r="L17" s="130">
        <f t="shared" si="14"/>
        <v>3</v>
      </c>
      <c r="M17" s="104">
        <f t="shared" si="3"/>
        <v>27.27272727272727</v>
      </c>
      <c r="N17" s="130">
        <f t="shared" si="14"/>
        <v>4</v>
      </c>
      <c r="O17" s="130">
        <f t="shared" si="14"/>
        <v>0</v>
      </c>
      <c r="P17" s="130">
        <f t="shared" si="14"/>
        <v>4</v>
      </c>
      <c r="Q17" s="104">
        <f t="shared" si="4"/>
        <v>36.363636363636367</v>
      </c>
      <c r="R17" s="130">
        <f t="shared" si="14"/>
        <v>3</v>
      </c>
      <c r="S17" s="130">
        <f t="shared" si="14"/>
        <v>1</v>
      </c>
      <c r="T17" s="130">
        <f t="shared" si="14"/>
        <v>4</v>
      </c>
      <c r="U17" s="104">
        <f t="shared" si="5"/>
        <v>36.363636363636367</v>
      </c>
      <c r="V17" s="130">
        <f t="shared" si="14"/>
        <v>0</v>
      </c>
      <c r="W17" s="130">
        <f t="shared" si="14"/>
        <v>0</v>
      </c>
      <c r="X17" s="132">
        <f t="shared" si="14"/>
        <v>0</v>
      </c>
      <c r="Y17" s="104">
        <f t="shared" si="6"/>
        <v>0</v>
      </c>
      <c r="Z17" s="335" t="s">
        <v>345</v>
      </c>
      <c r="AB17" s="133" t="s">
        <v>91</v>
      </c>
      <c r="AC17" s="120">
        <v>14</v>
      </c>
    </row>
    <row r="18" spans="1:29" ht="17.25" thickBot="1" x14ac:dyDescent="0.35">
      <c r="A18" s="134" t="s">
        <v>92</v>
      </c>
      <c r="B18" s="116">
        <v>0</v>
      </c>
      <c r="C18" s="117">
        <f>SUM(H18,L18,P18,T18,X18)</f>
        <v>0</v>
      </c>
      <c r="D18" s="87">
        <v>0</v>
      </c>
      <c r="E18" s="106" t="e">
        <f t="shared" ref="E18:E21" si="15">C18/B18*100</f>
        <v>#DIV/0!</v>
      </c>
      <c r="F18" s="116">
        <v>0</v>
      </c>
      <c r="G18" s="116">
        <v>0</v>
      </c>
      <c r="H18" s="117">
        <f>SUM(F18:G18)</f>
        <v>0</v>
      </c>
      <c r="I18" s="106" t="e">
        <f t="shared" si="2"/>
        <v>#DIV/0!</v>
      </c>
      <c r="J18" s="116">
        <v>0</v>
      </c>
      <c r="K18" s="116">
        <v>0</v>
      </c>
      <c r="L18" s="117">
        <f t="shared" ref="L18:L21" si="16">SUM(J18:K18)</f>
        <v>0</v>
      </c>
      <c r="M18" s="104" t="e">
        <f t="shared" si="3"/>
        <v>#DIV/0!</v>
      </c>
      <c r="N18" s="116">
        <v>0</v>
      </c>
      <c r="O18" s="116">
        <v>0</v>
      </c>
      <c r="P18" s="117">
        <f t="shared" ref="P18:P21" si="17">SUM(N18:O18)</f>
        <v>0</v>
      </c>
      <c r="Q18" s="104" t="e">
        <f t="shared" si="4"/>
        <v>#DIV/0!</v>
      </c>
      <c r="R18" s="116">
        <v>0</v>
      </c>
      <c r="S18" s="116">
        <v>0</v>
      </c>
      <c r="T18" s="117">
        <f t="shared" ref="T18:T21" si="18">SUM(R18:S18)</f>
        <v>0</v>
      </c>
      <c r="U18" s="104" t="e">
        <f t="shared" si="5"/>
        <v>#DIV/0!</v>
      </c>
      <c r="V18" s="116">
        <v>0</v>
      </c>
      <c r="W18" s="116">
        <v>0</v>
      </c>
      <c r="X18" s="118">
        <f t="shared" ref="X18:X21" si="19">SUM(V18:W18)</f>
        <v>0</v>
      </c>
      <c r="Y18" s="104" t="e">
        <f t="shared" si="6"/>
        <v>#DIV/0!</v>
      </c>
      <c r="Z18" s="327"/>
      <c r="AB18" s="119" t="s">
        <v>93</v>
      </c>
      <c r="AC18" s="120">
        <v>6</v>
      </c>
    </row>
    <row r="19" spans="1:29" ht="27.75" thickBot="1" x14ac:dyDescent="0.35">
      <c r="A19" s="121" t="s">
        <v>94</v>
      </c>
      <c r="B19" s="122">
        <v>6</v>
      </c>
      <c r="C19" s="157">
        <f>SUM(H19,L19,P19,T19,X19)</f>
        <v>2</v>
      </c>
      <c r="D19" s="116">
        <v>15225</v>
      </c>
      <c r="E19" s="106">
        <f t="shared" si="15"/>
        <v>33.333333333333329</v>
      </c>
      <c r="F19" s="122">
        <v>0</v>
      </c>
      <c r="G19" s="122">
        <v>0</v>
      </c>
      <c r="H19" s="123">
        <f t="shared" ref="H19:H21" si="20">SUM(F19:G19)</f>
        <v>0</v>
      </c>
      <c r="I19" s="106">
        <f t="shared" si="2"/>
        <v>0</v>
      </c>
      <c r="J19" s="122">
        <v>0</v>
      </c>
      <c r="K19" s="122">
        <v>0</v>
      </c>
      <c r="L19" s="123">
        <f t="shared" si="16"/>
        <v>0</v>
      </c>
      <c r="M19" s="104">
        <f t="shared" si="3"/>
        <v>0</v>
      </c>
      <c r="N19" s="122">
        <v>1</v>
      </c>
      <c r="O19" s="122">
        <v>0</v>
      </c>
      <c r="P19" s="123">
        <f t="shared" si="17"/>
        <v>1</v>
      </c>
      <c r="Q19" s="104">
        <f t="shared" si="4"/>
        <v>50</v>
      </c>
      <c r="R19" s="122">
        <v>1</v>
      </c>
      <c r="S19" s="122">
        <v>0</v>
      </c>
      <c r="T19" s="123">
        <f t="shared" si="18"/>
        <v>1</v>
      </c>
      <c r="U19" s="104">
        <f t="shared" si="5"/>
        <v>50</v>
      </c>
      <c r="V19" s="122">
        <v>0</v>
      </c>
      <c r="W19" s="122">
        <v>0</v>
      </c>
      <c r="X19" s="124">
        <f t="shared" si="19"/>
        <v>0</v>
      </c>
      <c r="Y19" s="104">
        <f t="shared" si="6"/>
        <v>0</v>
      </c>
      <c r="Z19" s="327"/>
      <c r="AB19" s="133" t="s">
        <v>95</v>
      </c>
      <c r="AC19" s="120">
        <v>1</v>
      </c>
    </row>
    <row r="20" spans="1:29" ht="27.75" thickBot="1" x14ac:dyDescent="0.35">
      <c r="A20" s="121" t="s">
        <v>96</v>
      </c>
      <c r="B20" s="122">
        <v>10</v>
      </c>
      <c r="C20" s="157">
        <f t="shared" ref="C20" si="21">SUM(H20,L20,P20,T20,X20)</f>
        <v>7</v>
      </c>
      <c r="D20" s="122">
        <v>10508</v>
      </c>
      <c r="E20" s="106">
        <f t="shared" si="15"/>
        <v>70</v>
      </c>
      <c r="F20" s="122">
        <v>0</v>
      </c>
      <c r="G20" s="122">
        <v>0</v>
      </c>
      <c r="H20" s="123">
        <f t="shared" si="20"/>
        <v>0</v>
      </c>
      <c r="I20" s="106">
        <f t="shared" si="2"/>
        <v>0</v>
      </c>
      <c r="J20" s="122">
        <v>0</v>
      </c>
      <c r="K20" s="122">
        <v>2</v>
      </c>
      <c r="L20" s="123">
        <f t="shared" si="16"/>
        <v>2</v>
      </c>
      <c r="M20" s="104">
        <f t="shared" si="3"/>
        <v>28.571428571428569</v>
      </c>
      <c r="N20" s="122">
        <v>3</v>
      </c>
      <c r="O20" s="122">
        <v>0</v>
      </c>
      <c r="P20" s="123">
        <f t="shared" si="17"/>
        <v>3</v>
      </c>
      <c r="Q20" s="104">
        <f t="shared" si="4"/>
        <v>42.857142857142854</v>
      </c>
      <c r="R20" s="122">
        <v>1</v>
      </c>
      <c r="S20" s="122">
        <v>1</v>
      </c>
      <c r="T20" s="123">
        <f t="shared" si="18"/>
        <v>2</v>
      </c>
      <c r="U20" s="104">
        <f t="shared" si="5"/>
        <v>28.571428571428569</v>
      </c>
      <c r="V20" s="122">
        <v>0</v>
      </c>
      <c r="W20" s="122">
        <v>0</v>
      </c>
      <c r="X20" s="124">
        <f t="shared" si="19"/>
        <v>0</v>
      </c>
      <c r="Y20" s="104">
        <f t="shared" si="6"/>
        <v>0</v>
      </c>
      <c r="Z20" s="327"/>
      <c r="AB20" s="133" t="s">
        <v>97</v>
      </c>
      <c r="AC20" s="120">
        <v>140</v>
      </c>
    </row>
    <row r="21" spans="1:29" ht="27.75" thickBot="1" x14ac:dyDescent="0.35">
      <c r="A21" s="125" t="s">
        <v>98</v>
      </c>
      <c r="B21" s="126">
        <v>4</v>
      </c>
      <c r="C21" s="158">
        <f>SUM(H21,L21,P21,T21,X21)</f>
        <v>2</v>
      </c>
      <c r="D21" s="122">
        <v>8550</v>
      </c>
      <c r="E21" s="106">
        <f t="shared" si="15"/>
        <v>50</v>
      </c>
      <c r="F21" s="126">
        <v>0</v>
      </c>
      <c r="G21" s="126">
        <v>0</v>
      </c>
      <c r="H21" s="127">
        <f t="shared" si="20"/>
        <v>0</v>
      </c>
      <c r="I21" s="106">
        <f t="shared" si="2"/>
        <v>0</v>
      </c>
      <c r="J21" s="126">
        <v>0</v>
      </c>
      <c r="K21" s="126">
        <v>1</v>
      </c>
      <c r="L21" s="127">
        <f t="shared" si="16"/>
        <v>1</v>
      </c>
      <c r="M21" s="104">
        <f t="shared" si="3"/>
        <v>50</v>
      </c>
      <c r="N21" s="126">
        <v>0</v>
      </c>
      <c r="O21" s="126">
        <v>0</v>
      </c>
      <c r="P21" s="127">
        <f t="shared" si="17"/>
        <v>0</v>
      </c>
      <c r="Q21" s="104">
        <f t="shared" si="4"/>
        <v>0</v>
      </c>
      <c r="R21" s="126">
        <v>1</v>
      </c>
      <c r="S21" s="126">
        <v>0</v>
      </c>
      <c r="T21" s="127">
        <f t="shared" si="18"/>
        <v>1</v>
      </c>
      <c r="U21" s="104">
        <f t="shared" si="5"/>
        <v>50</v>
      </c>
      <c r="V21" s="126">
        <v>0</v>
      </c>
      <c r="W21" s="126">
        <v>0</v>
      </c>
      <c r="X21" s="128">
        <f t="shared" si="19"/>
        <v>0</v>
      </c>
      <c r="Y21" s="104">
        <f t="shared" si="6"/>
        <v>0</v>
      </c>
      <c r="Z21" s="327"/>
      <c r="AB21" s="133" t="s">
        <v>99</v>
      </c>
      <c r="AC21" s="120">
        <v>138</v>
      </c>
    </row>
    <row r="22" spans="1:29" ht="30.75" thickBot="1" x14ac:dyDescent="0.35">
      <c r="A22" s="135" t="s">
        <v>100</v>
      </c>
      <c r="B22" s="232">
        <v>8</v>
      </c>
      <c r="C22" s="232">
        <v>4</v>
      </c>
      <c r="D22" s="233">
        <v>5100</v>
      </c>
      <c r="E22" s="106">
        <f>C22/B22*100</f>
        <v>50</v>
      </c>
      <c r="F22" s="232">
        <v>0</v>
      </c>
      <c r="G22" s="232">
        <v>0</v>
      </c>
      <c r="H22" s="136">
        <f>SUM(F22:G22)</f>
        <v>0</v>
      </c>
      <c r="I22" s="106">
        <f t="shared" si="2"/>
        <v>0</v>
      </c>
      <c r="J22" s="232">
        <v>0</v>
      </c>
      <c r="K22" s="232">
        <v>0</v>
      </c>
      <c r="L22" s="136">
        <f>SUM(J22:K22)</f>
        <v>0</v>
      </c>
      <c r="M22" s="104">
        <f t="shared" si="3"/>
        <v>0</v>
      </c>
      <c r="N22" s="232">
        <v>2</v>
      </c>
      <c r="O22" s="232">
        <v>0</v>
      </c>
      <c r="P22" s="136">
        <f>SUM(N22:O22)</f>
        <v>2</v>
      </c>
      <c r="Q22" s="104">
        <f t="shared" si="4"/>
        <v>50</v>
      </c>
      <c r="R22" s="232">
        <v>2</v>
      </c>
      <c r="S22" s="232">
        <v>0</v>
      </c>
      <c r="T22" s="136">
        <f>SUM(R22:S22)</f>
        <v>2</v>
      </c>
      <c r="U22" s="104">
        <f t="shared" si="5"/>
        <v>50</v>
      </c>
      <c r="V22" s="232">
        <v>0</v>
      </c>
      <c r="W22" s="232">
        <v>0</v>
      </c>
      <c r="X22" s="137">
        <f>SUM(V22:W22)</f>
        <v>0</v>
      </c>
      <c r="Y22" s="104">
        <f t="shared" si="6"/>
        <v>0</v>
      </c>
      <c r="Z22" s="336" t="s">
        <v>346</v>
      </c>
      <c r="AB22" s="133" t="s">
        <v>101</v>
      </c>
      <c r="AC22" s="120">
        <v>0</v>
      </c>
    </row>
    <row r="23" spans="1:29" ht="41.25" thickBot="1" x14ac:dyDescent="0.35">
      <c r="A23" s="135" t="s">
        <v>102</v>
      </c>
      <c r="B23" s="136">
        <f>SUM(B24:B28)</f>
        <v>23</v>
      </c>
      <c r="C23" s="136">
        <f t="shared" ref="C23:X23" si="22">SUM(C24:C28)</f>
        <v>19</v>
      </c>
      <c r="D23" s="233"/>
      <c r="E23" s="106">
        <f>C23/B23*100</f>
        <v>82.608695652173907</v>
      </c>
      <c r="F23" s="136">
        <f t="shared" si="22"/>
        <v>0</v>
      </c>
      <c r="G23" s="136">
        <f t="shared" si="22"/>
        <v>0</v>
      </c>
      <c r="H23" s="136">
        <f t="shared" si="22"/>
        <v>0</v>
      </c>
      <c r="I23" s="106">
        <f t="shared" si="2"/>
        <v>0</v>
      </c>
      <c r="J23" s="136">
        <f t="shared" si="22"/>
        <v>1</v>
      </c>
      <c r="K23" s="136">
        <f t="shared" si="22"/>
        <v>3</v>
      </c>
      <c r="L23" s="136">
        <f t="shared" si="22"/>
        <v>4</v>
      </c>
      <c r="M23" s="104">
        <f t="shared" si="3"/>
        <v>21.052631578947366</v>
      </c>
      <c r="N23" s="136">
        <f t="shared" si="22"/>
        <v>0</v>
      </c>
      <c r="O23" s="136">
        <f t="shared" si="22"/>
        <v>0</v>
      </c>
      <c r="P23" s="136">
        <f t="shared" si="22"/>
        <v>0</v>
      </c>
      <c r="Q23" s="104">
        <f t="shared" si="4"/>
        <v>0</v>
      </c>
      <c r="R23" s="136">
        <f t="shared" si="22"/>
        <v>4</v>
      </c>
      <c r="S23" s="136">
        <f t="shared" si="22"/>
        <v>7</v>
      </c>
      <c r="T23" s="136">
        <f t="shared" si="22"/>
        <v>11</v>
      </c>
      <c r="U23" s="104">
        <f t="shared" si="5"/>
        <v>57.894736842105267</v>
      </c>
      <c r="V23" s="136">
        <f t="shared" si="22"/>
        <v>1</v>
      </c>
      <c r="W23" s="136">
        <f t="shared" si="22"/>
        <v>3</v>
      </c>
      <c r="X23" s="137">
        <f t="shared" si="22"/>
        <v>4</v>
      </c>
      <c r="Y23" s="104">
        <f t="shared" si="6"/>
        <v>21.052631578947366</v>
      </c>
      <c r="Z23" s="327"/>
      <c r="AB23" s="133" t="s">
        <v>103</v>
      </c>
      <c r="AC23" s="120">
        <v>2</v>
      </c>
    </row>
    <row r="24" spans="1:29" ht="27.75" thickBot="1" x14ac:dyDescent="0.35">
      <c r="A24" s="138" t="s">
        <v>104</v>
      </c>
      <c r="B24" s="139">
        <v>9</v>
      </c>
      <c r="C24" s="117">
        <f>SUM(H24,L24,P24,T24,X24)</f>
        <v>6</v>
      </c>
      <c r="D24" s="139">
        <v>7450</v>
      </c>
      <c r="E24" s="140">
        <f t="shared" ref="E24:E28" si="23">C24/B24*100</f>
        <v>66.666666666666657</v>
      </c>
      <c r="F24" s="139">
        <v>0</v>
      </c>
      <c r="G24" s="139">
        <v>0</v>
      </c>
      <c r="H24" s="123">
        <f t="shared" ref="H24:H34" si="24">SUM(F24:G24)</f>
        <v>0</v>
      </c>
      <c r="I24" s="140">
        <f t="shared" si="2"/>
        <v>0</v>
      </c>
      <c r="J24" s="139">
        <v>1</v>
      </c>
      <c r="K24" s="139">
        <v>0</v>
      </c>
      <c r="L24" s="123">
        <f t="shared" ref="L24:L28" si="25">SUM(J24:K24)</f>
        <v>1</v>
      </c>
      <c r="M24" s="104">
        <f t="shared" si="3"/>
        <v>16.666666666666664</v>
      </c>
      <c r="N24" s="139">
        <v>0</v>
      </c>
      <c r="O24" s="139">
        <v>0</v>
      </c>
      <c r="P24" s="123">
        <f t="shared" ref="P24:P28" si="26">SUM(N24:O24)</f>
        <v>0</v>
      </c>
      <c r="Q24" s="104">
        <f t="shared" si="4"/>
        <v>0</v>
      </c>
      <c r="R24" s="139">
        <v>2</v>
      </c>
      <c r="S24" s="139">
        <v>1</v>
      </c>
      <c r="T24" s="123">
        <f t="shared" ref="T24:T28" si="27">SUM(R24:S24)</f>
        <v>3</v>
      </c>
      <c r="U24" s="104">
        <f t="shared" si="5"/>
        <v>50</v>
      </c>
      <c r="V24" s="139">
        <v>0</v>
      </c>
      <c r="W24" s="139">
        <v>2</v>
      </c>
      <c r="X24" s="124">
        <f t="shared" ref="X24:X28" si="28">SUM(V24:W24)</f>
        <v>2</v>
      </c>
      <c r="Y24" s="104">
        <f t="shared" si="6"/>
        <v>33.333333333333329</v>
      </c>
      <c r="Z24" s="327"/>
      <c r="AB24" s="133" t="s">
        <v>105</v>
      </c>
      <c r="AC24" s="120">
        <v>0</v>
      </c>
    </row>
    <row r="25" spans="1:29" ht="17.25" thickBot="1" x14ac:dyDescent="0.35">
      <c r="A25" s="121" t="s">
        <v>106</v>
      </c>
      <c r="B25" s="122">
        <v>5</v>
      </c>
      <c r="C25" s="157">
        <f>SUM(H25,L25,P25,T25,X25)</f>
        <v>4</v>
      </c>
      <c r="D25" s="122">
        <v>7300</v>
      </c>
      <c r="E25" s="106">
        <f t="shared" si="23"/>
        <v>80</v>
      </c>
      <c r="F25" s="122">
        <v>0</v>
      </c>
      <c r="G25" s="122">
        <v>0</v>
      </c>
      <c r="H25" s="123">
        <f t="shared" si="24"/>
        <v>0</v>
      </c>
      <c r="I25" s="106">
        <f t="shared" si="2"/>
        <v>0</v>
      </c>
      <c r="J25" s="122">
        <v>0</v>
      </c>
      <c r="K25" s="122">
        <v>1</v>
      </c>
      <c r="L25" s="123">
        <f t="shared" si="25"/>
        <v>1</v>
      </c>
      <c r="M25" s="104">
        <f t="shared" si="3"/>
        <v>25</v>
      </c>
      <c r="N25" s="122">
        <v>0</v>
      </c>
      <c r="O25" s="122">
        <v>0</v>
      </c>
      <c r="P25" s="123">
        <f t="shared" si="26"/>
        <v>0</v>
      </c>
      <c r="Q25" s="104">
        <f t="shared" si="4"/>
        <v>0</v>
      </c>
      <c r="R25" s="122">
        <v>1</v>
      </c>
      <c r="S25" s="122">
        <v>1</v>
      </c>
      <c r="T25" s="123">
        <f t="shared" si="27"/>
        <v>2</v>
      </c>
      <c r="U25" s="104">
        <f t="shared" si="5"/>
        <v>50</v>
      </c>
      <c r="V25" s="122">
        <v>0</v>
      </c>
      <c r="W25" s="122">
        <v>1</v>
      </c>
      <c r="X25" s="124">
        <f t="shared" si="28"/>
        <v>1</v>
      </c>
      <c r="Y25" s="104">
        <f t="shared" si="6"/>
        <v>25</v>
      </c>
      <c r="Z25" s="327"/>
    </row>
    <row r="26" spans="1:29" ht="17.25" thickBot="1" x14ac:dyDescent="0.35">
      <c r="A26" s="121" t="s">
        <v>107</v>
      </c>
      <c r="B26" s="122">
        <v>1</v>
      </c>
      <c r="C26" s="157">
        <f t="shared" ref="C26:C27" si="29">SUM(H26,L26,P26,T26,X26)</f>
        <v>1</v>
      </c>
      <c r="D26" s="122">
        <v>6900</v>
      </c>
      <c r="E26" s="106">
        <f t="shared" si="23"/>
        <v>100</v>
      </c>
      <c r="F26" s="122">
        <v>0</v>
      </c>
      <c r="G26" s="122">
        <v>0</v>
      </c>
      <c r="H26" s="123">
        <f t="shared" si="24"/>
        <v>0</v>
      </c>
      <c r="I26" s="106">
        <f t="shared" si="2"/>
        <v>0</v>
      </c>
      <c r="J26" s="122">
        <v>0</v>
      </c>
      <c r="K26" s="122">
        <v>0</v>
      </c>
      <c r="L26" s="123">
        <f t="shared" si="25"/>
        <v>0</v>
      </c>
      <c r="M26" s="104">
        <f t="shared" si="3"/>
        <v>0</v>
      </c>
      <c r="N26" s="122">
        <v>0</v>
      </c>
      <c r="O26" s="122">
        <v>0</v>
      </c>
      <c r="P26" s="123">
        <f t="shared" si="26"/>
        <v>0</v>
      </c>
      <c r="Q26" s="104">
        <f t="shared" si="4"/>
        <v>0</v>
      </c>
      <c r="R26" s="122">
        <v>0</v>
      </c>
      <c r="S26" s="122">
        <v>0</v>
      </c>
      <c r="T26" s="123">
        <f t="shared" si="27"/>
        <v>0</v>
      </c>
      <c r="U26" s="104">
        <f t="shared" si="5"/>
        <v>0</v>
      </c>
      <c r="V26" s="122">
        <v>1</v>
      </c>
      <c r="W26" s="122">
        <v>0</v>
      </c>
      <c r="X26" s="124">
        <f t="shared" si="28"/>
        <v>1</v>
      </c>
      <c r="Y26" s="104">
        <f t="shared" si="6"/>
        <v>100</v>
      </c>
      <c r="Z26" s="327"/>
    </row>
    <row r="27" spans="1:29" ht="17.25" thickBot="1" x14ac:dyDescent="0.35">
      <c r="A27" s="125" t="s">
        <v>108</v>
      </c>
      <c r="B27" s="234">
        <v>0</v>
      </c>
      <c r="C27" s="157">
        <f t="shared" si="29"/>
        <v>0</v>
      </c>
      <c r="D27" s="234">
        <v>0</v>
      </c>
      <c r="E27" s="106" t="e">
        <f t="shared" ref="E27" si="30">C27/B27*100</f>
        <v>#DIV/0!</v>
      </c>
      <c r="F27" s="122">
        <v>0</v>
      </c>
      <c r="G27" s="122">
        <v>0</v>
      </c>
      <c r="H27" s="123">
        <f t="shared" ref="H27" si="31">SUM(F27:G27)</f>
        <v>0</v>
      </c>
      <c r="I27" s="106" t="e">
        <f t="shared" ref="I27" si="32">H27/C27*100</f>
        <v>#DIV/0!</v>
      </c>
      <c r="J27" s="122">
        <v>0</v>
      </c>
      <c r="K27" s="122">
        <v>0</v>
      </c>
      <c r="L27" s="123">
        <f t="shared" ref="L27" si="33">SUM(J27:K27)</f>
        <v>0</v>
      </c>
      <c r="M27" s="104" t="e">
        <f t="shared" ref="M27" si="34">L27/C27*100</f>
        <v>#DIV/0!</v>
      </c>
      <c r="N27" s="122">
        <v>0</v>
      </c>
      <c r="O27" s="122">
        <v>0</v>
      </c>
      <c r="P27" s="123">
        <f t="shared" ref="P27" si="35">SUM(N27:O27)</f>
        <v>0</v>
      </c>
      <c r="Q27" s="104" t="e">
        <f t="shared" ref="Q27" si="36">P27/C27*100</f>
        <v>#DIV/0!</v>
      </c>
      <c r="R27" s="122">
        <v>0</v>
      </c>
      <c r="S27" s="122">
        <v>0</v>
      </c>
      <c r="T27" s="123">
        <f t="shared" ref="T27" si="37">SUM(R27:S27)</f>
        <v>0</v>
      </c>
      <c r="U27" s="104" t="e">
        <f t="shared" ref="U27" si="38">T27/C27*100</f>
        <v>#DIV/0!</v>
      </c>
      <c r="V27" s="122">
        <v>0</v>
      </c>
      <c r="W27" s="122">
        <v>0</v>
      </c>
      <c r="X27" s="124">
        <f t="shared" ref="X27" si="39">SUM(V27:W27)</f>
        <v>0</v>
      </c>
      <c r="Y27" s="104" t="e">
        <f t="shared" ref="Y27" si="40">X27/C27*100</f>
        <v>#DIV/0!</v>
      </c>
      <c r="Z27" s="327"/>
    </row>
    <row r="28" spans="1:29" ht="17.25" thickBot="1" x14ac:dyDescent="0.35">
      <c r="A28" s="125" t="s">
        <v>258</v>
      </c>
      <c r="B28" s="126">
        <v>8</v>
      </c>
      <c r="C28" s="158">
        <f>SUM(H28,L28,P28,T28,X28)</f>
        <v>8</v>
      </c>
      <c r="D28" s="126">
        <v>4200</v>
      </c>
      <c r="E28" s="106">
        <f t="shared" si="23"/>
        <v>100</v>
      </c>
      <c r="F28" s="126">
        <v>0</v>
      </c>
      <c r="G28" s="126">
        <v>0</v>
      </c>
      <c r="H28" s="127">
        <f t="shared" si="24"/>
        <v>0</v>
      </c>
      <c r="I28" s="106">
        <f t="shared" si="2"/>
        <v>0</v>
      </c>
      <c r="J28" s="126">
        <v>0</v>
      </c>
      <c r="K28" s="126">
        <v>2</v>
      </c>
      <c r="L28" s="127">
        <f t="shared" si="25"/>
        <v>2</v>
      </c>
      <c r="M28" s="104">
        <f t="shared" si="3"/>
        <v>25</v>
      </c>
      <c r="N28" s="126">
        <v>0</v>
      </c>
      <c r="O28" s="126">
        <v>0</v>
      </c>
      <c r="P28" s="127">
        <f t="shared" si="26"/>
        <v>0</v>
      </c>
      <c r="Q28" s="104">
        <f t="shared" si="4"/>
        <v>0</v>
      </c>
      <c r="R28" s="126">
        <v>1</v>
      </c>
      <c r="S28" s="126">
        <v>5</v>
      </c>
      <c r="T28" s="127">
        <f t="shared" si="27"/>
        <v>6</v>
      </c>
      <c r="U28" s="104">
        <f t="shared" si="5"/>
        <v>75</v>
      </c>
      <c r="V28" s="126">
        <v>0</v>
      </c>
      <c r="W28" s="126">
        <v>0</v>
      </c>
      <c r="X28" s="128">
        <f t="shared" si="28"/>
        <v>0</v>
      </c>
      <c r="Y28" s="104">
        <f t="shared" si="6"/>
        <v>0</v>
      </c>
      <c r="Z28" s="328"/>
    </row>
    <row r="29" spans="1:29" ht="30.75" thickBot="1" x14ac:dyDescent="0.35">
      <c r="A29" s="141" t="s">
        <v>109</v>
      </c>
      <c r="B29" s="142">
        <f>SUM(B30:B34)</f>
        <v>54</v>
      </c>
      <c r="C29" s="142">
        <f t="shared" ref="C29:X29" si="41">SUM(C30:C34)</f>
        <v>25</v>
      </c>
      <c r="D29" s="143" t="s">
        <v>116</v>
      </c>
      <c r="E29" s="111">
        <f>C29/B29*100</f>
        <v>46.296296296296298</v>
      </c>
      <c r="F29" s="142">
        <f t="shared" si="41"/>
        <v>1</v>
      </c>
      <c r="G29" s="142">
        <f t="shared" si="41"/>
        <v>2</v>
      </c>
      <c r="H29" s="142">
        <f t="shared" si="41"/>
        <v>3</v>
      </c>
      <c r="I29" s="111">
        <f t="shared" si="2"/>
        <v>12</v>
      </c>
      <c r="J29" s="142">
        <f t="shared" si="41"/>
        <v>3</v>
      </c>
      <c r="K29" s="142">
        <f t="shared" si="41"/>
        <v>0</v>
      </c>
      <c r="L29" s="142">
        <f t="shared" si="41"/>
        <v>3</v>
      </c>
      <c r="M29" s="104">
        <f t="shared" si="3"/>
        <v>12</v>
      </c>
      <c r="N29" s="142">
        <f t="shared" si="41"/>
        <v>7</v>
      </c>
      <c r="O29" s="142">
        <f t="shared" si="41"/>
        <v>1</v>
      </c>
      <c r="P29" s="142">
        <f t="shared" si="41"/>
        <v>8</v>
      </c>
      <c r="Q29" s="104">
        <f t="shared" si="4"/>
        <v>32</v>
      </c>
      <c r="R29" s="142">
        <f t="shared" si="41"/>
        <v>3</v>
      </c>
      <c r="S29" s="142">
        <f t="shared" si="41"/>
        <v>2</v>
      </c>
      <c r="T29" s="142">
        <f t="shared" si="41"/>
        <v>5</v>
      </c>
      <c r="U29" s="104">
        <f t="shared" si="5"/>
        <v>20</v>
      </c>
      <c r="V29" s="142">
        <f t="shared" si="41"/>
        <v>2</v>
      </c>
      <c r="W29" s="142">
        <f t="shared" si="41"/>
        <v>4</v>
      </c>
      <c r="X29" s="144">
        <f t="shared" si="41"/>
        <v>6</v>
      </c>
      <c r="Y29" s="104">
        <f t="shared" si="6"/>
        <v>24</v>
      </c>
      <c r="Z29" s="326" t="s">
        <v>346</v>
      </c>
    </row>
    <row r="30" spans="1:29" ht="17.25" thickBot="1" x14ac:dyDescent="0.35">
      <c r="A30" s="134" t="s">
        <v>110</v>
      </c>
      <c r="B30" s="116">
        <v>0</v>
      </c>
      <c r="C30" s="117">
        <f>SUM(H30,L30,P30,T30,X30)</f>
        <v>0</v>
      </c>
      <c r="D30" s="116">
        <v>0</v>
      </c>
      <c r="E30" s="106" t="e">
        <f t="shared" ref="E30:E34" si="42">C30/B30*100</f>
        <v>#DIV/0!</v>
      </c>
      <c r="F30" s="116">
        <v>0</v>
      </c>
      <c r="G30" s="116">
        <v>0</v>
      </c>
      <c r="H30" s="117">
        <f t="shared" si="24"/>
        <v>0</v>
      </c>
      <c r="I30" s="106" t="e">
        <f t="shared" si="2"/>
        <v>#DIV/0!</v>
      </c>
      <c r="J30" s="116">
        <v>0</v>
      </c>
      <c r="K30" s="116">
        <v>0</v>
      </c>
      <c r="L30" s="117">
        <f t="shared" ref="L30:L34" si="43">SUM(J30:K30)</f>
        <v>0</v>
      </c>
      <c r="M30" s="104" t="e">
        <f t="shared" si="3"/>
        <v>#DIV/0!</v>
      </c>
      <c r="N30" s="116">
        <v>0</v>
      </c>
      <c r="O30" s="116">
        <v>0</v>
      </c>
      <c r="P30" s="117">
        <f t="shared" ref="P30:P34" si="44">SUM(N30:O30)</f>
        <v>0</v>
      </c>
      <c r="Q30" s="104" t="e">
        <f t="shared" si="4"/>
        <v>#DIV/0!</v>
      </c>
      <c r="R30" s="116">
        <v>0</v>
      </c>
      <c r="S30" s="116">
        <v>0</v>
      </c>
      <c r="T30" s="117">
        <f t="shared" ref="T30:T34" si="45">SUM(R30:S30)</f>
        <v>0</v>
      </c>
      <c r="U30" s="104" t="e">
        <f t="shared" si="5"/>
        <v>#DIV/0!</v>
      </c>
      <c r="V30" s="116">
        <v>0</v>
      </c>
      <c r="W30" s="116">
        <v>0</v>
      </c>
      <c r="X30" s="118">
        <f t="shared" ref="X30:X34" si="46">SUM(V30:W30)</f>
        <v>0</v>
      </c>
      <c r="Y30" s="104" t="e">
        <f t="shared" si="6"/>
        <v>#DIV/0!</v>
      </c>
      <c r="Z30" s="327"/>
    </row>
    <row r="31" spans="1:29" ht="17.25" thickBot="1" x14ac:dyDescent="0.35">
      <c r="A31" s="121" t="s">
        <v>111</v>
      </c>
      <c r="B31" s="122">
        <v>15</v>
      </c>
      <c r="C31" s="157">
        <f>SUM(H31,L31,P31,T31,X31)</f>
        <v>11</v>
      </c>
      <c r="D31" s="122">
        <v>13147</v>
      </c>
      <c r="E31" s="106">
        <f t="shared" si="42"/>
        <v>73.333333333333329</v>
      </c>
      <c r="F31" s="122">
        <v>1</v>
      </c>
      <c r="G31" s="122">
        <v>0</v>
      </c>
      <c r="H31" s="123">
        <f t="shared" si="24"/>
        <v>1</v>
      </c>
      <c r="I31" s="106">
        <f t="shared" si="2"/>
        <v>9.0909090909090917</v>
      </c>
      <c r="J31" s="122">
        <v>3</v>
      </c>
      <c r="K31" s="122">
        <v>0</v>
      </c>
      <c r="L31" s="123">
        <f t="shared" si="43"/>
        <v>3</v>
      </c>
      <c r="M31" s="104">
        <f t="shared" si="3"/>
        <v>27.27272727272727</v>
      </c>
      <c r="N31" s="122">
        <v>5</v>
      </c>
      <c r="O31" s="122">
        <v>0</v>
      </c>
      <c r="P31" s="123">
        <f t="shared" si="44"/>
        <v>5</v>
      </c>
      <c r="Q31" s="104">
        <f t="shared" si="4"/>
        <v>45.454545454545453</v>
      </c>
      <c r="R31" s="122">
        <v>0</v>
      </c>
      <c r="S31" s="122">
        <v>0</v>
      </c>
      <c r="T31" s="123">
        <f t="shared" si="45"/>
        <v>0</v>
      </c>
      <c r="U31" s="104">
        <f t="shared" si="5"/>
        <v>0</v>
      </c>
      <c r="V31" s="122">
        <v>0</v>
      </c>
      <c r="W31" s="122">
        <v>2</v>
      </c>
      <c r="X31" s="124">
        <f t="shared" si="46"/>
        <v>2</v>
      </c>
      <c r="Y31" s="104">
        <f t="shared" si="6"/>
        <v>18.181818181818183</v>
      </c>
      <c r="Z31" s="327"/>
    </row>
    <row r="32" spans="1:29" ht="17.25" thickBot="1" x14ac:dyDescent="0.35">
      <c r="A32" s="121" t="s">
        <v>112</v>
      </c>
      <c r="B32" s="122">
        <v>2</v>
      </c>
      <c r="C32" s="157">
        <f t="shared" ref="C32:C33" si="47">SUM(H32,L32,P32,T32,X32)</f>
        <v>1</v>
      </c>
      <c r="D32" s="122">
        <v>7670</v>
      </c>
      <c r="E32" s="106">
        <f t="shared" si="42"/>
        <v>50</v>
      </c>
      <c r="F32" s="122">
        <v>0</v>
      </c>
      <c r="G32" s="122">
        <v>0</v>
      </c>
      <c r="H32" s="123">
        <f t="shared" si="24"/>
        <v>0</v>
      </c>
      <c r="I32" s="106">
        <f t="shared" si="2"/>
        <v>0</v>
      </c>
      <c r="J32" s="122">
        <v>0</v>
      </c>
      <c r="K32" s="122">
        <v>0</v>
      </c>
      <c r="L32" s="123">
        <f t="shared" si="43"/>
        <v>0</v>
      </c>
      <c r="M32" s="104">
        <f t="shared" si="3"/>
        <v>0</v>
      </c>
      <c r="N32" s="122">
        <v>0</v>
      </c>
      <c r="O32" s="122">
        <v>0</v>
      </c>
      <c r="P32" s="123">
        <f t="shared" si="44"/>
        <v>0</v>
      </c>
      <c r="Q32" s="104">
        <f t="shared" si="4"/>
        <v>0</v>
      </c>
      <c r="R32" s="122">
        <v>1</v>
      </c>
      <c r="S32" s="122">
        <v>0</v>
      </c>
      <c r="T32" s="123">
        <f t="shared" si="45"/>
        <v>1</v>
      </c>
      <c r="U32" s="104">
        <f t="shared" si="5"/>
        <v>100</v>
      </c>
      <c r="V32" s="122">
        <v>0</v>
      </c>
      <c r="W32" s="122">
        <v>0</v>
      </c>
      <c r="X32" s="124">
        <f t="shared" si="46"/>
        <v>0</v>
      </c>
      <c r="Y32" s="104">
        <f t="shared" si="6"/>
        <v>0</v>
      </c>
      <c r="Z32" s="327"/>
    </row>
    <row r="33" spans="1:26" ht="17.25" thickBot="1" x14ac:dyDescent="0.35">
      <c r="A33" s="121" t="s">
        <v>113</v>
      </c>
      <c r="B33" s="122">
        <v>17</v>
      </c>
      <c r="C33" s="157">
        <f t="shared" si="47"/>
        <v>4</v>
      </c>
      <c r="D33" s="122">
        <v>5100</v>
      </c>
      <c r="E33" s="106">
        <f t="shared" si="42"/>
        <v>23.52941176470588</v>
      </c>
      <c r="F33" s="122">
        <v>0</v>
      </c>
      <c r="G33" s="122">
        <v>0</v>
      </c>
      <c r="H33" s="123">
        <f t="shared" si="24"/>
        <v>0</v>
      </c>
      <c r="I33" s="106">
        <f t="shared" si="2"/>
        <v>0</v>
      </c>
      <c r="J33" s="122">
        <v>0</v>
      </c>
      <c r="K33" s="122">
        <v>0</v>
      </c>
      <c r="L33" s="123">
        <f t="shared" si="43"/>
        <v>0</v>
      </c>
      <c r="M33" s="104">
        <f t="shared" si="3"/>
        <v>0</v>
      </c>
      <c r="N33" s="122">
        <v>1</v>
      </c>
      <c r="O33" s="122">
        <v>0</v>
      </c>
      <c r="P33" s="123">
        <f t="shared" si="44"/>
        <v>1</v>
      </c>
      <c r="Q33" s="104">
        <f t="shared" si="4"/>
        <v>25</v>
      </c>
      <c r="R33" s="122">
        <v>1</v>
      </c>
      <c r="S33" s="122">
        <v>0</v>
      </c>
      <c r="T33" s="123">
        <f t="shared" si="45"/>
        <v>1</v>
      </c>
      <c r="U33" s="104">
        <f t="shared" si="5"/>
        <v>25</v>
      </c>
      <c r="V33" s="122">
        <v>1</v>
      </c>
      <c r="W33" s="122">
        <v>1</v>
      </c>
      <c r="X33" s="124">
        <f t="shared" si="46"/>
        <v>2</v>
      </c>
      <c r="Y33" s="104">
        <f t="shared" si="6"/>
        <v>50</v>
      </c>
      <c r="Z33" s="327"/>
    </row>
    <row r="34" spans="1:26" ht="17.25" thickBot="1" x14ac:dyDescent="0.35">
      <c r="A34" s="125" t="s">
        <v>114</v>
      </c>
      <c r="B34" s="126">
        <v>20</v>
      </c>
      <c r="C34" s="158">
        <f>SUM(H34,L34,P34,T34,X34)</f>
        <v>9</v>
      </c>
      <c r="D34" s="126">
        <v>4200</v>
      </c>
      <c r="E34" s="106">
        <f t="shared" si="42"/>
        <v>45</v>
      </c>
      <c r="F34" s="126">
        <v>0</v>
      </c>
      <c r="G34" s="126">
        <v>2</v>
      </c>
      <c r="H34" s="127">
        <f t="shared" si="24"/>
        <v>2</v>
      </c>
      <c r="I34" s="106">
        <f t="shared" si="2"/>
        <v>22.222222222222221</v>
      </c>
      <c r="J34" s="126">
        <v>0</v>
      </c>
      <c r="K34" s="126">
        <v>0</v>
      </c>
      <c r="L34" s="127">
        <f t="shared" si="43"/>
        <v>0</v>
      </c>
      <c r="M34" s="104">
        <f t="shared" si="3"/>
        <v>0</v>
      </c>
      <c r="N34" s="126">
        <v>1</v>
      </c>
      <c r="O34" s="126">
        <v>1</v>
      </c>
      <c r="P34" s="127">
        <f t="shared" si="44"/>
        <v>2</v>
      </c>
      <c r="Q34" s="104">
        <f t="shared" si="4"/>
        <v>22.222222222222221</v>
      </c>
      <c r="R34" s="126">
        <v>1</v>
      </c>
      <c r="S34" s="126">
        <v>2</v>
      </c>
      <c r="T34" s="127">
        <f t="shared" si="45"/>
        <v>3</v>
      </c>
      <c r="U34" s="104">
        <f t="shared" si="5"/>
        <v>33.333333333333329</v>
      </c>
      <c r="V34" s="126">
        <v>1</v>
      </c>
      <c r="W34" s="126">
        <v>1</v>
      </c>
      <c r="X34" s="128">
        <f t="shared" si="46"/>
        <v>2</v>
      </c>
      <c r="Y34" s="104">
        <f t="shared" si="6"/>
        <v>22.222222222222221</v>
      </c>
      <c r="Z34" s="328"/>
    </row>
    <row r="37" spans="1:26" ht="49.5" x14ac:dyDescent="0.3">
      <c r="A37" s="151" t="s">
        <v>229</v>
      </c>
    </row>
  </sheetData>
  <sheetProtection algorithmName="SHA-512" hashValue="/Ay8aQM4S8Wz+AdZZ2qax0IJ9udGjZtGWCXm+KVZDzKyJQwGQJ+JKee+35R+1xUDExevHUcUUqRwwExIzDZw2g==" saltValue="bzq0ED83+93/oO1zzacMlw==" spinCount="100000" sheet="1" objects="1" scenarios="1" formatColumns="0" formatRows="0"/>
  <mergeCells count="17">
    <mergeCell ref="A1:Y1"/>
    <mergeCell ref="B2:X2"/>
    <mergeCell ref="B4:Z4"/>
    <mergeCell ref="A8:A9"/>
    <mergeCell ref="B8:B9"/>
    <mergeCell ref="C8:C9"/>
    <mergeCell ref="D8:D9"/>
    <mergeCell ref="E8:E9"/>
    <mergeCell ref="F8:I8"/>
    <mergeCell ref="J8:M8"/>
    <mergeCell ref="Z29:Z34"/>
    <mergeCell ref="N8:Q8"/>
    <mergeCell ref="R8:U8"/>
    <mergeCell ref="V8:Z8"/>
    <mergeCell ref="Z11:Z16"/>
    <mergeCell ref="Z17:Z21"/>
    <mergeCell ref="Z22:Z28"/>
  </mergeCells>
  <pageMargins left="0.7" right="0.7" top="0.75" bottom="0.75" header="0.3" footer="0.3"/>
  <pageSetup paperSize="9" scale="4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B2:N15"/>
  <sheetViews>
    <sheetView zoomScale="89" zoomScaleNormal="89" workbookViewId="0">
      <selection activeCell="M15" sqref="M15"/>
    </sheetView>
  </sheetViews>
  <sheetFormatPr defaultRowHeight="15" x14ac:dyDescent="0.3"/>
  <cols>
    <col min="1" max="1" width="1.7109375" style="3" customWidth="1"/>
    <col min="2" max="2" width="18.7109375" style="2" bestFit="1" customWidth="1"/>
    <col min="3" max="3" width="25.85546875" style="2" bestFit="1" customWidth="1"/>
    <col min="4" max="4" width="12.28515625" style="2" customWidth="1"/>
    <col min="5" max="13" width="9.42578125" style="2" customWidth="1"/>
    <col min="14" max="14" width="9.42578125" style="3" customWidth="1"/>
    <col min="15" max="16384" width="9.140625" style="3"/>
  </cols>
  <sheetData>
    <row r="2" spans="2:14" ht="16.5" x14ac:dyDescent="0.3">
      <c r="B2" s="354"/>
      <c r="C2" s="354"/>
      <c r="D2" s="354"/>
      <c r="E2" s="354"/>
      <c r="F2" s="354"/>
      <c r="G2" s="354"/>
      <c r="H2" s="354"/>
      <c r="I2" s="354"/>
      <c r="J2" s="354"/>
      <c r="K2" s="354"/>
      <c r="L2" s="354"/>
      <c r="M2" s="354"/>
      <c r="N2" s="354"/>
    </row>
    <row r="3" spans="2:14" ht="39" customHeight="1" x14ac:dyDescent="0.35">
      <c r="B3" s="359" t="s">
        <v>199</v>
      </c>
      <c r="C3" s="359"/>
      <c r="D3" s="359"/>
      <c r="E3" s="359"/>
      <c r="F3" s="359"/>
      <c r="G3" s="359"/>
      <c r="H3" s="359"/>
      <c r="I3" s="359"/>
      <c r="J3" s="359"/>
      <c r="K3" s="359"/>
      <c r="L3" s="359"/>
      <c r="M3" s="359"/>
      <c r="N3" s="359"/>
    </row>
    <row r="4" spans="2:14" ht="15.75" thickBot="1" x14ac:dyDescent="0.35"/>
    <row r="5" spans="2:14" s="42" customFormat="1" ht="30" customHeight="1" x14ac:dyDescent="0.25">
      <c r="B5" s="355" t="s">
        <v>203</v>
      </c>
      <c r="C5" s="352" t="s">
        <v>202</v>
      </c>
      <c r="D5" s="352" t="s">
        <v>200</v>
      </c>
      <c r="E5" s="357" t="s">
        <v>201</v>
      </c>
      <c r="F5" s="357"/>
      <c r="G5" s="357"/>
      <c r="H5" s="357"/>
      <c r="I5" s="357"/>
      <c r="J5" s="357"/>
      <c r="K5" s="357"/>
      <c r="L5" s="357"/>
      <c r="M5" s="357"/>
      <c r="N5" s="358"/>
    </row>
    <row r="6" spans="2:14" s="42" customFormat="1" ht="15.75" customHeight="1" thickBot="1" x14ac:dyDescent="0.3">
      <c r="B6" s="356"/>
      <c r="C6" s="353"/>
      <c r="D6" s="353"/>
      <c r="E6" s="82" t="s">
        <v>135</v>
      </c>
      <c r="F6" s="82" t="s">
        <v>25</v>
      </c>
      <c r="G6" s="82" t="s">
        <v>136</v>
      </c>
      <c r="H6" s="82" t="s">
        <v>25</v>
      </c>
      <c r="I6" s="82" t="s">
        <v>137</v>
      </c>
      <c r="J6" s="82" t="s">
        <v>25</v>
      </c>
      <c r="K6" s="82" t="s">
        <v>138</v>
      </c>
      <c r="L6" s="82" t="s">
        <v>25</v>
      </c>
      <c r="M6" s="82" t="s">
        <v>205</v>
      </c>
      <c r="N6" s="83" t="s">
        <v>25</v>
      </c>
    </row>
    <row r="7" spans="2:14" ht="15.75" thickBot="1" x14ac:dyDescent="0.35">
      <c r="B7" s="86">
        <v>43</v>
      </c>
      <c r="C7" s="167">
        <f>SUM(E7,G7,I7,K7,M7)</f>
        <v>13</v>
      </c>
      <c r="D7" s="84">
        <f>C7/B7*100</f>
        <v>30.232558139534881</v>
      </c>
      <c r="E7" s="166">
        <v>0</v>
      </c>
      <c r="F7" s="84">
        <f>E7/C7*100</f>
        <v>0</v>
      </c>
      <c r="G7" s="166">
        <v>8</v>
      </c>
      <c r="H7" s="84">
        <f>G7/C7*100</f>
        <v>61.53846153846154</v>
      </c>
      <c r="I7" s="166">
        <v>0</v>
      </c>
      <c r="J7" s="84">
        <f>I7/C7*100</f>
        <v>0</v>
      </c>
      <c r="K7" s="166">
        <v>2</v>
      </c>
      <c r="L7" s="84">
        <f>K7/C7*100</f>
        <v>15.384615384615385</v>
      </c>
      <c r="M7" s="166">
        <v>3</v>
      </c>
      <c r="N7" s="85">
        <f>M7/C7*100</f>
        <v>23.076923076923077</v>
      </c>
    </row>
    <row r="9" spans="2:14" x14ac:dyDescent="0.3">
      <c r="B9" s="351" t="s">
        <v>206</v>
      </c>
      <c r="C9" s="351"/>
      <c r="D9" s="351"/>
      <c r="E9" s="351"/>
      <c r="F9" s="351"/>
      <c r="G9" s="351"/>
      <c r="H9" s="80"/>
      <c r="I9" s="80"/>
      <c r="J9" s="80"/>
      <c r="K9" s="80"/>
      <c r="L9" s="80"/>
      <c r="M9" s="80"/>
    </row>
    <row r="10" spans="2:14" ht="15.75" x14ac:dyDescent="0.3">
      <c r="B10" s="349" t="s">
        <v>128</v>
      </c>
      <c r="C10" s="349"/>
      <c r="D10" s="349"/>
      <c r="E10" s="349"/>
      <c r="F10" s="349"/>
      <c r="G10" s="349"/>
      <c r="H10" s="349"/>
      <c r="I10" s="349"/>
      <c r="J10" s="349"/>
      <c r="K10" s="349"/>
      <c r="L10" s="349"/>
      <c r="M10" s="349"/>
    </row>
    <row r="11" spans="2:14" ht="15.75" x14ac:dyDescent="0.3">
      <c r="B11" s="349" t="s">
        <v>129</v>
      </c>
      <c r="C11" s="349"/>
      <c r="D11" s="349"/>
      <c r="E11" s="349"/>
      <c r="F11" s="349"/>
      <c r="G11" s="349"/>
      <c r="H11" s="349"/>
      <c r="I11" s="349"/>
      <c r="J11" s="349"/>
      <c r="K11" s="349"/>
      <c r="L11" s="349"/>
      <c r="M11" s="349"/>
    </row>
    <row r="12" spans="2:14" ht="15.75" x14ac:dyDescent="0.3">
      <c r="B12" s="349" t="s">
        <v>130</v>
      </c>
      <c r="C12" s="349"/>
      <c r="D12" s="349"/>
      <c r="E12" s="349"/>
      <c r="F12" s="349"/>
      <c r="G12" s="349"/>
      <c r="H12" s="349"/>
      <c r="I12" s="349"/>
      <c r="J12" s="349"/>
      <c r="K12" s="349"/>
      <c r="L12" s="349"/>
      <c r="M12" s="349"/>
      <c r="N12" s="81"/>
    </row>
    <row r="13" spans="2:14" ht="15.75" x14ac:dyDescent="0.3">
      <c r="B13" s="349" t="s">
        <v>131</v>
      </c>
      <c r="C13" s="349"/>
      <c r="D13" s="349"/>
      <c r="E13" s="349"/>
      <c r="F13" s="349"/>
      <c r="G13" s="349"/>
      <c r="H13" s="349"/>
      <c r="I13" s="349"/>
      <c r="J13" s="349"/>
      <c r="K13" s="349"/>
      <c r="L13" s="349"/>
      <c r="M13" s="349"/>
      <c r="N13" s="81"/>
    </row>
    <row r="14" spans="2:14" ht="15.75" x14ac:dyDescent="0.3">
      <c r="B14" s="350" t="s">
        <v>204</v>
      </c>
      <c r="C14" s="349"/>
      <c r="D14" s="349"/>
      <c r="E14" s="349"/>
      <c r="F14" s="349"/>
      <c r="G14" s="349"/>
      <c r="H14" s="349"/>
      <c r="I14" s="349"/>
      <c r="J14" s="349"/>
      <c r="K14" s="349"/>
      <c r="L14" s="349"/>
      <c r="M14" s="349"/>
      <c r="N14" s="81"/>
    </row>
    <row r="15" spans="2:14" ht="15.75" x14ac:dyDescent="0.3">
      <c r="B15" s="81"/>
      <c r="C15" s="81"/>
      <c r="D15" s="81"/>
      <c r="E15" s="81"/>
      <c r="F15" s="81"/>
      <c r="G15" s="81"/>
      <c r="H15" s="81"/>
      <c r="I15" s="81"/>
      <c r="J15" s="81"/>
      <c r="K15" s="81"/>
      <c r="L15" s="81"/>
      <c r="M15" s="81"/>
      <c r="N15" s="81"/>
    </row>
  </sheetData>
  <sheetProtection algorithmName="SHA-512" hashValue="YY221Q3/otgD99j6KnquKfTxNcYdeyg7Khmo1UsaGA7FHSfu6H/Y1+heNFn3Vip9EelqHO+sqZq0SaH1IQcD7g==" saltValue="Njn8zPfknLVeMIZFG8sSGA==" spinCount="100000" sheet="1" objects="1" scenarios="1" selectLockedCells="1"/>
  <mergeCells count="12">
    <mergeCell ref="B2:N2"/>
    <mergeCell ref="B5:B6"/>
    <mergeCell ref="E5:N5"/>
    <mergeCell ref="B11:M11"/>
    <mergeCell ref="B3:N3"/>
    <mergeCell ref="B12:M12"/>
    <mergeCell ref="B13:M13"/>
    <mergeCell ref="B14:M14"/>
    <mergeCell ref="B9:G9"/>
    <mergeCell ref="C5:C6"/>
    <mergeCell ref="D5:D6"/>
    <mergeCell ref="B10:M10"/>
  </mergeCells>
  <pageMargins left="0.7" right="0.7" top="0.75" bottom="0.75" header="0.3" footer="0.3"/>
  <pageSetup paperSize="9" scale="8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3CC"/>
    <pageSetUpPr fitToPage="1"/>
  </sheetPr>
  <dimension ref="B1:Q54"/>
  <sheetViews>
    <sheetView topLeftCell="A28" zoomScale="95" zoomScaleNormal="95" workbookViewId="0">
      <selection activeCell="F43" sqref="F43:N43"/>
    </sheetView>
  </sheetViews>
  <sheetFormatPr defaultRowHeight="15" x14ac:dyDescent="0.3"/>
  <cols>
    <col min="1" max="1" width="1.7109375" style="3" customWidth="1"/>
    <col min="2" max="2" width="3.140625" style="1" bestFit="1" customWidth="1"/>
    <col min="3" max="3" width="41.140625" style="2" customWidth="1"/>
    <col min="4" max="4" width="9" style="3" customWidth="1"/>
    <col min="5" max="5" width="5.7109375" style="3" customWidth="1"/>
    <col min="6" max="6" width="8.28515625" style="3" customWidth="1"/>
    <col min="7" max="7" width="12.42578125" style="3" bestFit="1" customWidth="1"/>
    <col min="8" max="8" width="9.28515625" style="3" customWidth="1"/>
    <col min="9" max="9" width="10.7109375" style="2" bestFit="1" customWidth="1"/>
    <col min="10" max="10" width="8" style="2" customWidth="1"/>
    <col min="11" max="11" width="12.5703125" style="3" bestFit="1" customWidth="1"/>
    <col min="12" max="12" width="8" style="3" customWidth="1"/>
    <col min="13" max="13" width="12.42578125" style="3" bestFit="1" customWidth="1"/>
    <col min="14" max="14" width="8.140625" style="3" customWidth="1"/>
    <col min="15" max="16384" width="9.140625" style="3"/>
  </cols>
  <sheetData>
    <row r="1" spans="2:16" ht="16.5" x14ac:dyDescent="0.3">
      <c r="M1" s="354"/>
      <c r="N1" s="354"/>
    </row>
    <row r="2" spans="2:16" ht="38.25" customHeight="1" x14ac:dyDescent="0.35">
      <c r="B2" s="359" t="s">
        <v>196</v>
      </c>
      <c r="C2" s="359"/>
      <c r="D2" s="359"/>
      <c r="E2" s="359"/>
      <c r="F2" s="359"/>
      <c r="G2" s="359"/>
      <c r="H2" s="359"/>
      <c r="I2" s="359"/>
      <c r="J2" s="359"/>
      <c r="K2" s="359"/>
      <c r="L2" s="359"/>
      <c r="M2" s="359"/>
      <c r="N2" s="359"/>
    </row>
    <row r="3" spans="2:16" ht="15.75" customHeight="1" thickBot="1" x14ac:dyDescent="0.35"/>
    <row r="4" spans="2:16" ht="15.75" customHeight="1" x14ac:dyDescent="0.3">
      <c r="B4" s="365" t="s">
        <v>0</v>
      </c>
      <c r="C4" s="362" t="s">
        <v>14</v>
      </c>
      <c r="D4" s="362" t="s">
        <v>4</v>
      </c>
      <c r="E4" s="362" t="s">
        <v>13</v>
      </c>
      <c r="F4" s="362"/>
      <c r="G4" s="362"/>
      <c r="H4" s="362"/>
      <c r="I4" s="362"/>
      <c r="J4" s="362"/>
      <c r="K4" s="362"/>
      <c r="L4" s="362"/>
      <c r="M4" s="362"/>
      <c r="N4" s="364"/>
    </row>
    <row r="5" spans="2:16" s="6" customFormat="1" ht="50.25" customHeight="1" thickBot="1" x14ac:dyDescent="0.35">
      <c r="B5" s="366"/>
      <c r="C5" s="363"/>
      <c r="D5" s="363"/>
      <c r="E5" s="4" t="s">
        <v>2</v>
      </c>
      <c r="F5" s="4" t="s">
        <v>25</v>
      </c>
      <c r="G5" s="4" t="s">
        <v>3</v>
      </c>
      <c r="H5" s="4" t="s">
        <v>25</v>
      </c>
      <c r="I5" s="4" t="s">
        <v>24</v>
      </c>
      <c r="J5" s="4" t="s">
        <v>25</v>
      </c>
      <c r="K5" s="4" t="s">
        <v>23</v>
      </c>
      <c r="L5" s="4" t="s">
        <v>25</v>
      </c>
      <c r="M5" s="4" t="s">
        <v>22</v>
      </c>
      <c r="N5" s="5" t="s">
        <v>25</v>
      </c>
    </row>
    <row r="6" spans="2:16" x14ac:dyDescent="0.3">
      <c r="B6" s="7">
        <v>1</v>
      </c>
      <c r="C6" s="8" t="s">
        <v>5</v>
      </c>
      <c r="D6" s="159">
        <f>SUM(E6,G6,I6,K6,M6)</f>
        <v>39</v>
      </c>
      <c r="E6" s="9">
        <v>28</v>
      </c>
      <c r="F6" s="31">
        <f>E6/D6*100</f>
        <v>71.794871794871796</v>
      </c>
      <c r="G6" s="9">
        <v>1</v>
      </c>
      <c r="H6" s="31">
        <f>G6/D6*100</f>
        <v>2.5641025641025639</v>
      </c>
      <c r="I6" s="10">
        <v>4</v>
      </c>
      <c r="J6" s="33">
        <f>I6/D6*100</f>
        <v>10.256410256410255</v>
      </c>
      <c r="K6" s="9">
        <v>6</v>
      </c>
      <c r="L6" s="31">
        <f>K6/D6*100</f>
        <v>15.384615384615385</v>
      </c>
      <c r="M6" s="9">
        <v>0</v>
      </c>
      <c r="N6" s="35">
        <f>M6/D6*100</f>
        <v>0</v>
      </c>
    </row>
    <row r="7" spans="2:16" x14ac:dyDescent="0.3">
      <c r="B7" s="11">
        <v>2</v>
      </c>
      <c r="C7" s="12" t="s">
        <v>57</v>
      </c>
      <c r="D7" s="160">
        <f>SUM(E7,G7,I7,K7,M7)</f>
        <v>24</v>
      </c>
      <c r="E7" s="13">
        <v>19</v>
      </c>
      <c r="F7" s="32">
        <f t="shared" ref="F7:F10" si="0">E7/D7*100</f>
        <v>79.166666666666657</v>
      </c>
      <c r="G7" s="13">
        <v>3</v>
      </c>
      <c r="H7" s="32">
        <f t="shared" ref="H7:H10" si="1">G7/D7*100</f>
        <v>12.5</v>
      </c>
      <c r="I7" s="14">
        <v>2</v>
      </c>
      <c r="J7" s="34">
        <f t="shared" ref="J7:J10" si="2">I7/D7*100</f>
        <v>8.3333333333333321</v>
      </c>
      <c r="K7" s="13">
        <v>0</v>
      </c>
      <c r="L7" s="32">
        <f t="shared" ref="L7:L10" si="3">K7/D7*100</f>
        <v>0</v>
      </c>
      <c r="M7" s="13">
        <v>0</v>
      </c>
      <c r="N7" s="36">
        <f t="shared" ref="N7:N10" si="4">M7/D7*100</f>
        <v>0</v>
      </c>
    </row>
    <row r="8" spans="2:16" x14ac:dyDescent="0.3">
      <c r="B8" s="11">
        <v>3</v>
      </c>
      <c r="C8" s="12" t="s">
        <v>6</v>
      </c>
      <c r="D8" s="160">
        <f t="shared" ref="D8:D9" si="5">SUM(E8,G8,I8,K8,M8)</f>
        <v>9</v>
      </c>
      <c r="E8" s="13">
        <v>8</v>
      </c>
      <c r="F8" s="32">
        <f t="shared" si="0"/>
        <v>88.888888888888886</v>
      </c>
      <c r="G8" s="13">
        <v>0</v>
      </c>
      <c r="H8" s="32">
        <f t="shared" si="1"/>
        <v>0</v>
      </c>
      <c r="I8" s="14">
        <v>1</v>
      </c>
      <c r="J8" s="34">
        <f t="shared" si="2"/>
        <v>11.111111111111111</v>
      </c>
      <c r="K8" s="13">
        <v>0</v>
      </c>
      <c r="L8" s="32">
        <f t="shared" si="3"/>
        <v>0</v>
      </c>
      <c r="M8" s="13">
        <v>0</v>
      </c>
      <c r="N8" s="36">
        <f t="shared" si="4"/>
        <v>0</v>
      </c>
    </row>
    <row r="9" spans="2:16" x14ac:dyDescent="0.3">
      <c r="B9" s="15">
        <v>4</v>
      </c>
      <c r="C9" s="12" t="s">
        <v>58</v>
      </c>
      <c r="D9" s="160">
        <f t="shared" si="5"/>
        <v>0</v>
      </c>
      <c r="E9" s="13">
        <v>0</v>
      </c>
      <c r="F9" s="32" t="e">
        <f t="shared" si="0"/>
        <v>#DIV/0!</v>
      </c>
      <c r="G9" s="13">
        <v>0</v>
      </c>
      <c r="H9" s="32" t="e">
        <f t="shared" si="1"/>
        <v>#DIV/0!</v>
      </c>
      <c r="I9" s="14">
        <v>0</v>
      </c>
      <c r="J9" s="34" t="e">
        <f t="shared" si="2"/>
        <v>#DIV/0!</v>
      </c>
      <c r="K9" s="13">
        <v>0</v>
      </c>
      <c r="L9" s="32" t="e">
        <f t="shared" si="3"/>
        <v>#DIV/0!</v>
      </c>
      <c r="M9" s="13">
        <v>0</v>
      </c>
      <c r="N9" s="37" t="e">
        <f t="shared" si="4"/>
        <v>#DIV/0!</v>
      </c>
    </row>
    <row r="10" spans="2:16" ht="15.75" thickBot="1" x14ac:dyDescent="0.35">
      <c r="B10" s="29">
        <v>5</v>
      </c>
      <c r="C10" s="12" t="s">
        <v>59</v>
      </c>
      <c r="D10" s="160">
        <f>SUM(E10,G10,I10,K10,M10)</f>
        <v>0</v>
      </c>
      <c r="E10" s="13"/>
      <c r="F10" s="32" t="e">
        <f t="shared" si="0"/>
        <v>#DIV/0!</v>
      </c>
      <c r="G10" s="17">
        <v>0</v>
      </c>
      <c r="H10" s="38" t="e">
        <f t="shared" si="1"/>
        <v>#DIV/0!</v>
      </c>
      <c r="I10" s="18">
        <v>0</v>
      </c>
      <c r="J10" s="39" t="e">
        <f t="shared" si="2"/>
        <v>#DIV/0!</v>
      </c>
      <c r="K10" s="17">
        <v>0</v>
      </c>
      <c r="L10" s="38" t="e">
        <f t="shared" si="3"/>
        <v>#DIV/0!</v>
      </c>
      <c r="M10" s="17">
        <v>0</v>
      </c>
      <c r="N10" s="37" t="e">
        <f t="shared" si="4"/>
        <v>#DIV/0!</v>
      </c>
    </row>
    <row r="11" spans="2:16" ht="24.75" customHeight="1" x14ac:dyDescent="0.3">
      <c r="B11" s="365" t="s">
        <v>0</v>
      </c>
      <c r="C11" s="362" t="s">
        <v>14</v>
      </c>
      <c r="D11" s="362" t="s">
        <v>1</v>
      </c>
      <c r="E11" s="362" t="s">
        <v>26</v>
      </c>
      <c r="F11" s="392"/>
      <c r="G11" s="367" t="s">
        <v>27</v>
      </c>
      <c r="H11" s="368"/>
      <c r="I11" s="368"/>
      <c r="J11" s="368"/>
      <c r="K11" s="368"/>
      <c r="L11" s="368"/>
      <c r="M11" s="368"/>
      <c r="N11" s="368"/>
      <c r="O11" s="368"/>
      <c r="P11" s="369"/>
    </row>
    <row r="12" spans="2:16" ht="22.5" customHeight="1" thickBot="1" x14ac:dyDescent="0.35">
      <c r="B12" s="366"/>
      <c r="C12" s="363"/>
      <c r="D12" s="363"/>
      <c r="E12" s="4" t="s">
        <v>31</v>
      </c>
      <c r="F12" s="235" t="s">
        <v>25</v>
      </c>
      <c r="G12" s="239" t="s">
        <v>31</v>
      </c>
      <c r="H12" s="4" t="s">
        <v>25</v>
      </c>
      <c r="I12" s="4" t="s">
        <v>28</v>
      </c>
      <c r="J12" s="4" t="s">
        <v>25</v>
      </c>
      <c r="K12" s="4" t="s">
        <v>29</v>
      </c>
      <c r="L12" s="4" t="s">
        <v>25</v>
      </c>
      <c r="M12" s="4" t="s">
        <v>30</v>
      </c>
      <c r="N12" s="5" t="s">
        <v>25</v>
      </c>
      <c r="O12" s="4" t="s">
        <v>257</v>
      </c>
      <c r="P12" s="5" t="s">
        <v>25</v>
      </c>
    </row>
    <row r="13" spans="2:16" x14ac:dyDescent="0.3">
      <c r="B13" s="7">
        <v>1</v>
      </c>
      <c r="C13" s="19" t="s">
        <v>54</v>
      </c>
      <c r="D13" s="159">
        <f>SUM(E13,G13)</f>
        <v>24</v>
      </c>
      <c r="E13" s="10">
        <v>23</v>
      </c>
      <c r="F13" s="236">
        <f t="shared" ref="F13:F19" si="6">E13/D13*100</f>
        <v>95.833333333333343</v>
      </c>
      <c r="G13" s="240">
        <f>SUM(I13,K13,M13,O13)</f>
        <v>1</v>
      </c>
      <c r="H13" s="31">
        <f t="shared" ref="H13:H19" si="7">G13/D13*100</f>
        <v>4.1666666666666661</v>
      </c>
      <c r="I13" s="10">
        <v>1</v>
      </c>
      <c r="J13" s="33">
        <f>I13/G13*100</f>
        <v>100</v>
      </c>
      <c r="K13" s="9">
        <v>0</v>
      </c>
      <c r="L13" s="31">
        <f>K13/G13*100</f>
        <v>0</v>
      </c>
      <c r="M13" s="9">
        <v>0</v>
      </c>
      <c r="N13" s="35">
        <f>M13/G13*100</f>
        <v>0</v>
      </c>
      <c r="O13" s="9">
        <v>0</v>
      </c>
      <c r="P13" s="35">
        <f>O13/G13*100</f>
        <v>0</v>
      </c>
    </row>
    <row r="14" spans="2:16" x14ac:dyDescent="0.3">
      <c r="B14" s="11">
        <v>2</v>
      </c>
      <c r="C14" s="12" t="s">
        <v>55</v>
      </c>
      <c r="D14" s="160">
        <f>SUM(E14,G14)</f>
        <v>7</v>
      </c>
      <c r="E14" s="14">
        <v>7</v>
      </c>
      <c r="F14" s="237">
        <f t="shared" si="6"/>
        <v>100</v>
      </c>
      <c r="G14" s="240">
        <f t="shared" ref="G14:G19" si="8">SUM(I14,K14,M14,O14)</f>
        <v>0</v>
      </c>
      <c r="H14" s="32">
        <f t="shared" si="7"/>
        <v>0</v>
      </c>
      <c r="I14" s="14">
        <v>0</v>
      </c>
      <c r="J14" s="34" t="e">
        <f t="shared" ref="J14:J19" si="9">I14/G14*100</f>
        <v>#DIV/0!</v>
      </c>
      <c r="K14" s="13">
        <v>0</v>
      </c>
      <c r="L14" s="32" t="e">
        <f t="shared" ref="L14:L19" si="10">K14/G14*100</f>
        <v>#DIV/0!</v>
      </c>
      <c r="M14" s="13">
        <v>0</v>
      </c>
      <c r="N14" s="36" t="e">
        <f t="shared" ref="N14:N19" si="11">M14/G14*100</f>
        <v>#DIV/0!</v>
      </c>
      <c r="O14" s="13">
        <v>0</v>
      </c>
      <c r="P14" s="35" t="e">
        <f t="shared" ref="P14:P19" si="12">O14/G14*100</f>
        <v>#DIV/0!</v>
      </c>
    </row>
    <row r="15" spans="2:16" x14ac:dyDescent="0.3">
      <c r="B15" s="11">
        <v>3</v>
      </c>
      <c r="C15" s="12" t="s">
        <v>56</v>
      </c>
      <c r="D15" s="160">
        <f t="shared" ref="D15:D18" si="13">SUM(E15,G15)</f>
        <v>0</v>
      </c>
      <c r="E15" s="14">
        <v>0</v>
      </c>
      <c r="F15" s="237" t="e">
        <f t="shared" si="6"/>
        <v>#DIV/0!</v>
      </c>
      <c r="G15" s="240">
        <f t="shared" si="8"/>
        <v>0</v>
      </c>
      <c r="H15" s="32" t="e">
        <f t="shared" si="7"/>
        <v>#DIV/0!</v>
      </c>
      <c r="I15" s="14">
        <v>0</v>
      </c>
      <c r="J15" s="34" t="e">
        <f t="shared" si="9"/>
        <v>#DIV/0!</v>
      </c>
      <c r="K15" s="13">
        <v>0</v>
      </c>
      <c r="L15" s="32" t="e">
        <f t="shared" si="10"/>
        <v>#DIV/0!</v>
      </c>
      <c r="M15" s="13">
        <v>0</v>
      </c>
      <c r="N15" s="36" t="e">
        <f t="shared" si="11"/>
        <v>#DIV/0!</v>
      </c>
      <c r="O15" s="13">
        <v>0</v>
      </c>
      <c r="P15" s="35" t="e">
        <f t="shared" si="12"/>
        <v>#DIV/0!</v>
      </c>
    </row>
    <row r="16" spans="2:16" x14ac:dyDescent="0.3">
      <c r="B16" s="11">
        <v>4</v>
      </c>
      <c r="C16" s="12" t="s">
        <v>45</v>
      </c>
      <c r="D16" s="160">
        <f t="shared" si="13"/>
        <v>0</v>
      </c>
      <c r="E16" s="14">
        <v>0</v>
      </c>
      <c r="F16" s="237" t="e">
        <f t="shared" ref="F16:F17" si="14">E16/D16*100</f>
        <v>#DIV/0!</v>
      </c>
      <c r="G16" s="240">
        <f t="shared" si="8"/>
        <v>0</v>
      </c>
      <c r="H16" s="32" t="e">
        <f t="shared" ref="H16:H17" si="15">G16/D16*100</f>
        <v>#DIV/0!</v>
      </c>
      <c r="I16" s="14">
        <v>0</v>
      </c>
      <c r="J16" s="34" t="e">
        <f t="shared" ref="J16:J17" si="16">I16/G16*100</f>
        <v>#DIV/0!</v>
      </c>
      <c r="K16" s="13">
        <v>0</v>
      </c>
      <c r="L16" s="32" t="e">
        <f t="shared" ref="L16:L17" si="17">K16/G16*100</f>
        <v>#DIV/0!</v>
      </c>
      <c r="M16" s="13">
        <v>0</v>
      </c>
      <c r="N16" s="36" t="e">
        <f t="shared" ref="N16:N17" si="18">M16/G16*100</f>
        <v>#DIV/0!</v>
      </c>
      <c r="O16" s="13">
        <v>0</v>
      </c>
      <c r="P16" s="35" t="e">
        <f t="shared" si="12"/>
        <v>#DIV/0!</v>
      </c>
    </row>
    <row r="17" spans="2:17" x14ac:dyDescent="0.3">
      <c r="B17" s="11">
        <v>5</v>
      </c>
      <c r="C17" s="12" t="s">
        <v>46</v>
      </c>
      <c r="D17" s="160">
        <f t="shared" si="13"/>
        <v>1</v>
      </c>
      <c r="E17" s="14">
        <v>1</v>
      </c>
      <c r="F17" s="237">
        <f t="shared" si="14"/>
        <v>100</v>
      </c>
      <c r="G17" s="240">
        <f t="shared" si="8"/>
        <v>0</v>
      </c>
      <c r="H17" s="32">
        <f t="shared" si="15"/>
        <v>0</v>
      </c>
      <c r="I17" s="14">
        <v>0</v>
      </c>
      <c r="J17" s="34" t="e">
        <f t="shared" si="16"/>
        <v>#DIV/0!</v>
      </c>
      <c r="K17" s="13">
        <v>0</v>
      </c>
      <c r="L17" s="32" t="e">
        <f t="shared" si="17"/>
        <v>#DIV/0!</v>
      </c>
      <c r="M17" s="13">
        <v>0</v>
      </c>
      <c r="N17" s="36" t="e">
        <f t="shared" si="18"/>
        <v>#DIV/0!</v>
      </c>
      <c r="O17" s="13">
        <v>0</v>
      </c>
      <c r="P17" s="35" t="e">
        <f t="shared" si="12"/>
        <v>#DIV/0!</v>
      </c>
    </row>
    <row r="18" spans="2:17" x14ac:dyDescent="0.3">
      <c r="B18" s="11">
        <v>6</v>
      </c>
      <c r="C18" s="12" t="s">
        <v>7</v>
      </c>
      <c r="D18" s="160">
        <f t="shared" si="13"/>
        <v>0</v>
      </c>
      <c r="E18" s="14">
        <v>0</v>
      </c>
      <c r="F18" s="237" t="e">
        <f t="shared" si="6"/>
        <v>#DIV/0!</v>
      </c>
      <c r="G18" s="240">
        <f t="shared" si="8"/>
        <v>0</v>
      </c>
      <c r="H18" s="32" t="e">
        <f t="shared" si="7"/>
        <v>#DIV/0!</v>
      </c>
      <c r="I18" s="14">
        <v>0</v>
      </c>
      <c r="J18" s="34" t="e">
        <f t="shared" si="9"/>
        <v>#DIV/0!</v>
      </c>
      <c r="K18" s="13">
        <v>0</v>
      </c>
      <c r="L18" s="32" t="e">
        <f t="shared" si="10"/>
        <v>#DIV/0!</v>
      </c>
      <c r="M18" s="13">
        <v>0</v>
      </c>
      <c r="N18" s="36" t="e">
        <f t="shared" si="11"/>
        <v>#DIV/0!</v>
      </c>
      <c r="O18" s="13">
        <v>0</v>
      </c>
      <c r="P18" s="35" t="e">
        <f t="shared" si="12"/>
        <v>#DIV/0!</v>
      </c>
    </row>
    <row r="19" spans="2:17" ht="30.75" thickBot="1" x14ac:dyDescent="0.35">
      <c r="B19" s="11">
        <v>7</v>
      </c>
      <c r="C19" s="16" t="s">
        <v>12</v>
      </c>
      <c r="D19" s="160">
        <f>SUM(E19,G19)</f>
        <v>0</v>
      </c>
      <c r="E19" s="18">
        <v>0</v>
      </c>
      <c r="F19" s="238" t="e">
        <f t="shared" si="6"/>
        <v>#DIV/0!</v>
      </c>
      <c r="G19" s="241">
        <f t="shared" si="8"/>
        <v>0</v>
      </c>
      <c r="H19" s="242" t="e">
        <f t="shared" si="7"/>
        <v>#DIV/0!</v>
      </c>
      <c r="I19" s="243">
        <v>0</v>
      </c>
      <c r="J19" s="244" t="e">
        <f t="shared" si="9"/>
        <v>#DIV/0!</v>
      </c>
      <c r="K19" s="245">
        <v>0</v>
      </c>
      <c r="L19" s="242" t="e">
        <f t="shared" si="10"/>
        <v>#DIV/0!</v>
      </c>
      <c r="M19" s="245">
        <v>0</v>
      </c>
      <c r="N19" s="246" t="e">
        <f t="shared" si="11"/>
        <v>#DIV/0!</v>
      </c>
      <c r="O19" s="245">
        <v>0</v>
      </c>
      <c r="P19" s="247" t="e">
        <f t="shared" si="12"/>
        <v>#DIV/0!</v>
      </c>
    </row>
    <row r="20" spans="2:17" ht="24.75" customHeight="1" x14ac:dyDescent="0.3">
      <c r="B20" s="365" t="s">
        <v>0</v>
      </c>
      <c r="C20" s="362" t="s">
        <v>14</v>
      </c>
      <c r="D20" s="362" t="s">
        <v>1</v>
      </c>
      <c r="E20" s="362" t="s">
        <v>26</v>
      </c>
      <c r="F20" s="392"/>
      <c r="G20" s="367" t="s">
        <v>27</v>
      </c>
      <c r="H20" s="368"/>
      <c r="I20" s="368"/>
      <c r="J20" s="368"/>
      <c r="K20" s="368"/>
      <c r="L20" s="368"/>
      <c r="M20" s="368"/>
      <c r="N20" s="368"/>
      <c r="O20" s="368"/>
      <c r="P20" s="369"/>
    </row>
    <row r="21" spans="2:17" ht="21.75" customHeight="1" thickBot="1" x14ac:dyDescent="0.35">
      <c r="B21" s="366"/>
      <c r="C21" s="363"/>
      <c r="D21" s="363"/>
      <c r="E21" s="4" t="s">
        <v>31</v>
      </c>
      <c r="F21" s="235" t="s">
        <v>25</v>
      </c>
      <c r="G21" s="239" t="s">
        <v>31</v>
      </c>
      <c r="H21" s="4" t="s">
        <v>25</v>
      </c>
      <c r="I21" s="4" t="s">
        <v>28</v>
      </c>
      <c r="J21" s="4" t="s">
        <v>25</v>
      </c>
      <c r="K21" s="4" t="s">
        <v>29</v>
      </c>
      <c r="L21" s="4" t="s">
        <v>25</v>
      </c>
      <c r="M21" s="4" t="s">
        <v>30</v>
      </c>
      <c r="N21" s="5" t="s">
        <v>25</v>
      </c>
      <c r="O21" s="4" t="s">
        <v>257</v>
      </c>
      <c r="P21" s="5" t="s">
        <v>25</v>
      </c>
    </row>
    <row r="22" spans="2:17" ht="30" x14ac:dyDescent="0.3">
      <c r="B22" s="7">
        <v>1</v>
      </c>
      <c r="C22" s="19" t="s">
        <v>16</v>
      </c>
      <c r="D22" s="159">
        <f>SUM(E22,G22)</f>
        <v>142</v>
      </c>
      <c r="E22" s="10">
        <v>96</v>
      </c>
      <c r="F22" s="236">
        <f t="shared" ref="F22:F37" si="19">E22/D22*100</f>
        <v>67.605633802816897</v>
      </c>
      <c r="G22" s="240">
        <f>SUM(I22,K22,M22,O22)</f>
        <v>46</v>
      </c>
      <c r="H22" s="31">
        <f t="shared" ref="H22:H37" si="20">G22/D22*100</f>
        <v>32.394366197183103</v>
      </c>
      <c r="I22" s="10">
        <v>42</v>
      </c>
      <c r="J22" s="33">
        <f t="shared" ref="J22:J37" si="21">I22/G22*100</f>
        <v>91.304347826086953</v>
      </c>
      <c r="K22" s="9">
        <v>1</v>
      </c>
      <c r="L22" s="31">
        <f t="shared" ref="L22:L37" si="22">K22/G22*100</f>
        <v>2.1739130434782608</v>
      </c>
      <c r="M22" s="9">
        <v>3</v>
      </c>
      <c r="N22" s="35">
        <f t="shared" ref="N22:N37" si="23">M22/G22*100</f>
        <v>6.5217391304347823</v>
      </c>
      <c r="O22" s="9">
        <v>0</v>
      </c>
      <c r="P22" s="35">
        <f>O22/G22*100</f>
        <v>0</v>
      </c>
    </row>
    <row r="23" spans="2:17" ht="30" x14ac:dyDescent="0.3">
      <c r="B23" s="11">
        <v>2</v>
      </c>
      <c r="C23" s="12" t="s">
        <v>17</v>
      </c>
      <c r="D23" s="160">
        <f>SUM(E23,G23)</f>
        <v>59</v>
      </c>
      <c r="E23" s="14">
        <v>19</v>
      </c>
      <c r="F23" s="237">
        <f t="shared" si="19"/>
        <v>32.20338983050847</v>
      </c>
      <c r="G23" s="240">
        <f t="shared" ref="G23:G30" si="24">SUM(I23,K23,M23,O23)</f>
        <v>40</v>
      </c>
      <c r="H23" s="32">
        <f t="shared" si="20"/>
        <v>67.796610169491515</v>
      </c>
      <c r="I23" s="14">
        <v>31</v>
      </c>
      <c r="J23" s="34">
        <f t="shared" si="21"/>
        <v>77.5</v>
      </c>
      <c r="K23" s="13">
        <v>8</v>
      </c>
      <c r="L23" s="32">
        <f t="shared" si="22"/>
        <v>20</v>
      </c>
      <c r="M23" s="13">
        <v>0</v>
      </c>
      <c r="N23" s="36">
        <f t="shared" si="23"/>
        <v>0</v>
      </c>
      <c r="O23" s="13">
        <v>1</v>
      </c>
      <c r="P23" s="35">
        <f t="shared" ref="P23:P27" si="25">O23/G23*100</f>
        <v>2.5</v>
      </c>
      <c r="Q23" s="3">
        <v>1</v>
      </c>
    </row>
    <row r="24" spans="2:17" ht="30" x14ac:dyDescent="0.3">
      <c r="B24" s="11">
        <v>3</v>
      </c>
      <c r="C24" s="12" t="s">
        <v>20</v>
      </c>
      <c r="D24" s="160">
        <f t="shared" ref="D24:D29" si="26">SUM(E24,G24)</f>
        <v>17</v>
      </c>
      <c r="E24" s="14">
        <v>16</v>
      </c>
      <c r="F24" s="237">
        <f t="shared" si="19"/>
        <v>94.117647058823522</v>
      </c>
      <c r="G24" s="240">
        <f t="shared" si="24"/>
        <v>1</v>
      </c>
      <c r="H24" s="32">
        <f t="shared" si="20"/>
        <v>5.8823529411764701</v>
      </c>
      <c r="I24" s="14">
        <v>1</v>
      </c>
      <c r="J24" s="34">
        <f t="shared" si="21"/>
        <v>100</v>
      </c>
      <c r="K24" s="13">
        <v>0</v>
      </c>
      <c r="L24" s="32">
        <f t="shared" si="22"/>
        <v>0</v>
      </c>
      <c r="M24" s="13">
        <v>0</v>
      </c>
      <c r="N24" s="36">
        <f t="shared" si="23"/>
        <v>0</v>
      </c>
      <c r="O24" s="13">
        <v>0</v>
      </c>
      <c r="P24" s="35">
        <f t="shared" si="25"/>
        <v>0</v>
      </c>
    </row>
    <row r="25" spans="2:17" ht="30" x14ac:dyDescent="0.3">
      <c r="B25" s="11">
        <v>4</v>
      </c>
      <c r="C25" s="12" t="s">
        <v>18</v>
      </c>
      <c r="D25" s="160">
        <f t="shared" si="26"/>
        <v>17</v>
      </c>
      <c r="E25" s="14">
        <v>16</v>
      </c>
      <c r="F25" s="237">
        <f t="shared" si="19"/>
        <v>94.117647058823522</v>
      </c>
      <c r="G25" s="240">
        <f t="shared" si="24"/>
        <v>1</v>
      </c>
      <c r="H25" s="32">
        <f t="shared" si="20"/>
        <v>5.8823529411764701</v>
      </c>
      <c r="I25" s="14">
        <v>1</v>
      </c>
      <c r="J25" s="34">
        <f t="shared" si="21"/>
        <v>100</v>
      </c>
      <c r="K25" s="13">
        <v>0</v>
      </c>
      <c r="L25" s="32">
        <f t="shared" si="22"/>
        <v>0</v>
      </c>
      <c r="M25" s="13">
        <v>0</v>
      </c>
      <c r="N25" s="36">
        <f t="shared" si="23"/>
        <v>0</v>
      </c>
      <c r="O25" s="13">
        <v>0</v>
      </c>
      <c r="P25" s="35">
        <f t="shared" si="25"/>
        <v>0</v>
      </c>
    </row>
    <row r="26" spans="2:17" ht="30" x14ac:dyDescent="0.3">
      <c r="B26" s="11">
        <v>5</v>
      </c>
      <c r="C26" s="12" t="s">
        <v>36</v>
      </c>
      <c r="D26" s="160">
        <f>G26</f>
        <v>141</v>
      </c>
      <c r="E26" s="161" t="s">
        <v>116</v>
      </c>
      <c r="F26" s="248" t="s">
        <v>116</v>
      </c>
      <c r="G26" s="240">
        <f t="shared" si="24"/>
        <v>141</v>
      </c>
      <c r="H26" s="32">
        <f t="shared" si="20"/>
        <v>100</v>
      </c>
      <c r="I26" s="14">
        <v>62</v>
      </c>
      <c r="J26" s="34">
        <f t="shared" si="21"/>
        <v>43.971631205673759</v>
      </c>
      <c r="K26" s="13">
        <v>26</v>
      </c>
      <c r="L26" s="32">
        <f t="shared" si="22"/>
        <v>18.439716312056735</v>
      </c>
      <c r="M26" s="13">
        <v>0</v>
      </c>
      <c r="N26" s="36">
        <f t="shared" si="23"/>
        <v>0</v>
      </c>
      <c r="O26" s="13">
        <v>53</v>
      </c>
      <c r="P26" s="35">
        <f t="shared" si="25"/>
        <v>37.588652482269502</v>
      </c>
    </row>
    <row r="27" spans="2:17" ht="30" x14ac:dyDescent="0.3">
      <c r="B27" s="11">
        <v>6</v>
      </c>
      <c r="C27" s="12" t="s">
        <v>37</v>
      </c>
      <c r="D27" s="160">
        <f t="shared" si="26"/>
        <v>324</v>
      </c>
      <c r="E27" s="14"/>
      <c r="F27" s="237">
        <f t="shared" si="19"/>
        <v>0</v>
      </c>
      <c r="G27" s="240">
        <f t="shared" si="24"/>
        <v>324</v>
      </c>
      <c r="H27" s="32">
        <f t="shared" si="20"/>
        <v>100</v>
      </c>
      <c r="I27" s="14">
        <v>253</v>
      </c>
      <c r="J27" s="34">
        <f t="shared" si="21"/>
        <v>78.086419753086417</v>
      </c>
      <c r="K27" s="13">
        <v>71</v>
      </c>
      <c r="L27" s="32">
        <f t="shared" si="22"/>
        <v>21.913580246913579</v>
      </c>
      <c r="M27" s="13">
        <v>0</v>
      </c>
      <c r="N27" s="36">
        <f t="shared" si="23"/>
        <v>0</v>
      </c>
      <c r="O27" s="13">
        <v>0</v>
      </c>
      <c r="P27" s="35">
        <f t="shared" si="25"/>
        <v>0</v>
      </c>
    </row>
    <row r="28" spans="2:17" ht="30" x14ac:dyDescent="0.3">
      <c r="B28" s="11">
        <v>7</v>
      </c>
      <c r="C28" s="12" t="s">
        <v>34</v>
      </c>
      <c r="D28" s="160">
        <f t="shared" si="26"/>
        <v>35</v>
      </c>
      <c r="E28" s="14">
        <v>25</v>
      </c>
      <c r="F28" s="237">
        <f t="shared" si="19"/>
        <v>71.428571428571431</v>
      </c>
      <c r="G28" s="240">
        <f t="shared" si="24"/>
        <v>10</v>
      </c>
      <c r="H28" s="32">
        <f t="shared" si="20"/>
        <v>28.571428571428569</v>
      </c>
      <c r="I28" s="14">
        <v>10</v>
      </c>
      <c r="J28" s="34">
        <f t="shared" si="21"/>
        <v>100</v>
      </c>
      <c r="K28" s="13">
        <v>0</v>
      </c>
      <c r="L28" s="32">
        <f t="shared" si="22"/>
        <v>0</v>
      </c>
      <c r="M28" s="13">
        <v>0</v>
      </c>
      <c r="N28" s="36">
        <f t="shared" si="23"/>
        <v>0</v>
      </c>
      <c r="O28" s="13">
        <v>0</v>
      </c>
      <c r="P28" s="35">
        <f t="shared" ref="P28:P30" si="27">O28/G28*100</f>
        <v>0</v>
      </c>
    </row>
    <row r="29" spans="2:17" x14ac:dyDescent="0.3">
      <c r="B29" s="11">
        <v>8</v>
      </c>
      <c r="C29" s="12" t="s">
        <v>15</v>
      </c>
      <c r="D29" s="160">
        <f t="shared" si="26"/>
        <v>8</v>
      </c>
      <c r="E29" s="14">
        <v>4</v>
      </c>
      <c r="F29" s="237">
        <f t="shared" ref="F29" si="28">E29/D29*100</f>
        <v>50</v>
      </c>
      <c r="G29" s="240">
        <f t="shared" si="24"/>
        <v>4</v>
      </c>
      <c r="H29" s="32">
        <f t="shared" ref="H29" si="29">G29/D29*100</f>
        <v>50</v>
      </c>
      <c r="I29" s="14">
        <v>3</v>
      </c>
      <c r="J29" s="34">
        <f t="shared" ref="J29" si="30">I29/G29*100</f>
        <v>75</v>
      </c>
      <c r="K29" s="13">
        <v>1</v>
      </c>
      <c r="L29" s="32">
        <f t="shared" ref="L29" si="31">K29/G29*100</f>
        <v>25</v>
      </c>
      <c r="M29" s="13">
        <v>0</v>
      </c>
      <c r="N29" s="36">
        <f t="shared" ref="N29" si="32">M29/G29*100</f>
        <v>0</v>
      </c>
      <c r="O29" s="13">
        <v>0</v>
      </c>
      <c r="P29" s="35">
        <f t="shared" si="27"/>
        <v>0</v>
      </c>
    </row>
    <row r="30" spans="2:17" ht="30.75" thickBot="1" x14ac:dyDescent="0.35">
      <c r="B30" s="11">
        <v>9</v>
      </c>
      <c r="C30" s="20" t="s">
        <v>35</v>
      </c>
      <c r="D30" s="160">
        <f>SUM(E30,G30)</f>
        <v>3006</v>
      </c>
      <c r="E30" s="14">
        <v>427</v>
      </c>
      <c r="F30" s="237">
        <f t="shared" si="19"/>
        <v>14.204923486360613</v>
      </c>
      <c r="G30" s="240">
        <f t="shared" si="24"/>
        <v>2579</v>
      </c>
      <c r="H30" s="242">
        <f t="shared" si="20"/>
        <v>85.795076513639387</v>
      </c>
      <c r="I30" s="243">
        <v>1230</v>
      </c>
      <c r="J30" s="244">
        <f t="shared" si="21"/>
        <v>47.692904226444362</v>
      </c>
      <c r="K30" s="245">
        <v>444</v>
      </c>
      <c r="L30" s="242">
        <f t="shared" si="22"/>
        <v>17.215975184179914</v>
      </c>
      <c r="M30" s="245">
        <v>0</v>
      </c>
      <c r="N30" s="246">
        <f t="shared" si="23"/>
        <v>0</v>
      </c>
      <c r="O30" s="245">
        <v>905</v>
      </c>
      <c r="P30" s="247">
        <f t="shared" si="27"/>
        <v>35.091120589375727</v>
      </c>
    </row>
    <row r="31" spans="2:17" x14ac:dyDescent="0.3">
      <c r="B31" s="365" t="s">
        <v>0</v>
      </c>
      <c r="C31" s="362" t="s">
        <v>14</v>
      </c>
      <c r="D31" s="362" t="s">
        <v>4</v>
      </c>
      <c r="E31" s="362" t="s">
        <v>13</v>
      </c>
      <c r="F31" s="362"/>
      <c r="G31" s="370"/>
      <c r="H31" s="370"/>
      <c r="I31" s="370"/>
      <c r="J31" s="370"/>
      <c r="K31" s="370"/>
      <c r="L31" s="370"/>
      <c r="M31" s="370"/>
      <c r="N31" s="371"/>
    </row>
    <row r="32" spans="2:17" ht="45.75" thickBot="1" x14ac:dyDescent="0.35">
      <c r="B32" s="366"/>
      <c r="C32" s="363"/>
      <c r="D32" s="363"/>
      <c r="E32" s="4" t="s">
        <v>2</v>
      </c>
      <c r="F32" s="4" t="s">
        <v>25</v>
      </c>
      <c r="G32" s="4" t="s">
        <v>207</v>
      </c>
      <c r="H32" s="4" t="s">
        <v>25</v>
      </c>
      <c r="I32" s="4" t="s">
        <v>24</v>
      </c>
      <c r="J32" s="4" t="s">
        <v>25</v>
      </c>
      <c r="K32" s="4" t="s">
        <v>23</v>
      </c>
      <c r="L32" s="4" t="s">
        <v>25</v>
      </c>
      <c r="M32" s="4" t="s">
        <v>22</v>
      </c>
      <c r="N32" s="5" t="s">
        <v>25</v>
      </c>
    </row>
    <row r="33" spans="2:16" x14ac:dyDescent="0.3">
      <c r="B33" s="11">
        <v>10</v>
      </c>
      <c r="C33" s="20" t="s">
        <v>8</v>
      </c>
      <c r="D33" s="159">
        <f>SUM(E33,G33,I33,K33,M33)</f>
        <v>103</v>
      </c>
      <c r="E33" s="14">
        <v>86</v>
      </c>
      <c r="F33" s="32">
        <f t="shared" si="19"/>
        <v>83.495145631067956</v>
      </c>
      <c r="G33" s="14">
        <v>3</v>
      </c>
      <c r="H33" s="32">
        <f t="shared" si="20"/>
        <v>2.912621359223301</v>
      </c>
      <c r="I33" s="14">
        <v>1</v>
      </c>
      <c r="J33" s="34">
        <f t="shared" si="21"/>
        <v>33.333333333333329</v>
      </c>
      <c r="K33" s="13">
        <v>7</v>
      </c>
      <c r="L33" s="32">
        <f t="shared" si="22"/>
        <v>233.33333333333334</v>
      </c>
      <c r="M33" s="13">
        <v>6</v>
      </c>
      <c r="N33" s="36">
        <f t="shared" si="23"/>
        <v>200</v>
      </c>
    </row>
    <row r="34" spans="2:16" x14ac:dyDescent="0.3">
      <c r="B34" s="11">
        <v>11</v>
      </c>
      <c r="C34" s="20" t="s">
        <v>9</v>
      </c>
      <c r="D34" s="160">
        <f>SUM(E34,G34,I34,K34,M34)</f>
        <v>0</v>
      </c>
      <c r="E34" s="14">
        <v>0</v>
      </c>
      <c r="F34" s="32" t="e">
        <f t="shared" si="19"/>
        <v>#DIV/0!</v>
      </c>
      <c r="G34" s="14">
        <v>0</v>
      </c>
      <c r="H34" s="32" t="e">
        <f t="shared" si="20"/>
        <v>#DIV/0!</v>
      </c>
      <c r="I34" s="14">
        <v>0</v>
      </c>
      <c r="J34" s="34" t="e">
        <f t="shared" si="21"/>
        <v>#DIV/0!</v>
      </c>
      <c r="K34" s="13">
        <v>0</v>
      </c>
      <c r="L34" s="32" t="e">
        <f t="shared" si="22"/>
        <v>#DIV/0!</v>
      </c>
      <c r="M34" s="13">
        <v>0</v>
      </c>
      <c r="N34" s="36" t="e">
        <f t="shared" si="23"/>
        <v>#DIV/0!</v>
      </c>
    </row>
    <row r="35" spans="2:16" x14ac:dyDescent="0.3">
      <c r="B35" s="11">
        <v>12</v>
      </c>
      <c r="C35" s="20" t="s">
        <v>10</v>
      </c>
      <c r="D35" s="160">
        <f t="shared" ref="D35:D36" si="33">SUM(E35,G35,I35,K35,M35)</f>
        <v>58</v>
      </c>
      <c r="E35" s="14">
        <v>41</v>
      </c>
      <c r="F35" s="32">
        <f t="shared" si="19"/>
        <v>70.689655172413794</v>
      </c>
      <c r="G35" s="14">
        <v>2</v>
      </c>
      <c r="H35" s="32">
        <f t="shared" si="20"/>
        <v>3.4482758620689653</v>
      </c>
      <c r="I35" s="14">
        <v>2</v>
      </c>
      <c r="J35" s="34">
        <f t="shared" si="21"/>
        <v>100</v>
      </c>
      <c r="K35" s="13">
        <v>6</v>
      </c>
      <c r="L35" s="32">
        <f t="shared" si="22"/>
        <v>300</v>
      </c>
      <c r="M35" s="13">
        <v>7</v>
      </c>
      <c r="N35" s="36">
        <f t="shared" si="23"/>
        <v>350</v>
      </c>
    </row>
    <row r="36" spans="2:16" x14ac:dyDescent="0.3">
      <c r="B36" s="11">
        <v>13</v>
      </c>
      <c r="C36" s="20" t="s">
        <v>11</v>
      </c>
      <c r="D36" s="160">
        <f t="shared" si="33"/>
        <v>51</v>
      </c>
      <c r="E36" s="14">
        <v>25</v>
      </c>
      <c r="F36" s="32">
        <f t="shared" si="19"/>
        <v>49.019607843137251</v>
      </c>
      <c r="G36" s="14">
        <v>0</v>
      </c>
      <c r="H36" s="32">
        <f t="shared" si="20"/>
        <v>0</v>
      </c>
      <c r="I36" s="14">
        <v>1</v>
      </c>
      <c r="J36" s="34" t="e">
        <f t="shared" si="21"/>
        <v>#DIV/0!</v>
      </c>
      <c r="K36" s="13">
        <v>13</v>
      </c>
      <c r="L36" s="32" t="e">
        <f t="shared" si="22"/>
        <v>#DIV/0!</v>
      </c>
      <c r="M36" s="13">
        <v>12</v>
      </c>
      <c r="N36" s="36" t="e">
        <f t="shared" si="23"/>
        <v>#DIV/0!</v>
      </c>
    </row>
    <row r="37" spans="2:16" ht="15.75" thickBot="1" x14ac:dyDescent="0.35">
      <c r="B37" s="15">
        <v>14</v>
      </c>
      <c r="C37" s="16" t="s">
        <v>19</v>
      </c>
      <c r="D37" s="162">
        <f>SUM(E37,G37,I37,K37,M37)</f>
        <v>4</v>
      </c>
      <c r="E37" s="17">
        <v>3</v>
      </c>
      <c r="F37" s="38">
        <f t="shared" si="19"/>
        <v>75</v>
      </c>
      <c r="G37" s="17">
        <v>0</v>
      </c>
      <c r="H37" s="38">
        <f t="shared" si="20"/>
        <v>0</v>
      </c>
      <c r="I37" s="18">
        <v>0</v>
      </c>
      <c r="J37" s="39" t="e">
        <f t="shared" si="21"/>
        <v>#DIV/0!</v>
      </c>
      <c r="K37" s="17">
        <v>0</v>
      </c>
      <c r="L37" s="38" t="e">
        <f t="shared" si="22"/>
        <v>#DIV/0!</v>
      </c>
      <c r="M37" s="17">
        <v>1</v>
      </c>
      <c r="N37" s="37" t="e">
        <f t="shared" si="23"/>
        <v>#DIV/0!</v>
      </c>
    </row>
    <row r="38" spans="2:16" ht="15.75" customHeight="1" thickBot="1" x14ac:dyDescent="0.35">
      <c r="B38" s="360" t="s">
        <v>21</v>
      </c>
      <c r="C38" s="361"/>
      <c r="D38" s="249">
        <v>4069</v>
      </c>
      <c r="E38" s="249">
        <v>845</v>
      </c>
      <c r="F38" s="250"/>
      <c r="G38" s="249">
        <v>3156</v>
      </c>
      <c r="H38" s="250"/>
      <c r="I38" s="249">
        <v>1645</v>
      </c>
      <c r="J38" s="251"/>
      <c r="K38" s="249">
        <v>584</v>
      </c>
      <c r="L38" s="250"/>
      <c r="M38" s="249">
        <v>29</v>
      </c>
      <c r="N38" s="249"/>
      <c r="O38" s="249">
        <v>905</v>
      </c>
      <c r="P38" s="249"/>
    </row>
    <row r="39" spans="2:16" ht="15.75" customHeight="1" x14ac:dyDescent="0.3">
      <c r="B39" s="374" t="s">
        <v>197</v>
      </c>
      <c r="C39" s="375"/>
      <c r="D39" s="380" t="s">
        <v>1</v>
      </c>
      <c r="E39" s="380"/>
      <c r="F39" s="380" t="s">
        <v>193</v>
      </c>
      <c r="G39" s="380"/>
      <c r="H39" s="380"/>
      <c r="I39" s="380"/>
      <c r="J39" s="380"/>
      <c r="K39" s="380"/>
      <c r="L39" s="380"/>
      <c r="M39" s="380"/>
      <c r="N39" s="382"/>
    </row>
    <row r="40" spans="2:16" ht="26.25" customHeight="1" x14ac:dyDescent="0.3">
      <c r="B40" s="376"/>
      <c r="C40" s="377"/>
      <c r="D40" s="381"/>
      <c r="E40" s="381"/>
      <c r="F40" s="78" t="s">
        <v>192</v>
      </c>
      <c r="G40" s="78" t="s">
        <v>183</v>
      </c>
      <c r="H40" s="78" t="s">
        <v>184</v>
      </c>
      <c r="I40" s="78" t="s">
        <v>185</v>
      </c>
      <c r="J40" s="78" t="s">
        <v>186</v>
      </c>
      <c r="K40" s="78" t="s">
        <v>187</v>
      </c>
      <c r="L40" s="78" t="s">
        <v>188</v>
      </c>
      <c r="M40" s="78" t="s">
        <v>189</v>
      </c>
      <c r="N40" s="79" t="s">
        <v>190</v>
      </c>
    </row>
    <row r="41" spans="2:16" ht="16.5" customHeight="1" thickBot="1" x14ac:dyDescent="0.35">
      <c r="B41" s="378"/>
      <c r="C41" s="379"/>
      <c r="D41" s="390">
        <f>SUM(F41:N41)</f>
        <v>3</v>
      </c>
      <c r="E41" s="391"/>
      <c r="F41" s="168"/>
      <c r="G41" s="168">
        <v>1</v>
      </c>
      <c r="H41" s="168">
        <v>1</v>
      </c>
      <c r="I41" s="168">
        <v>0</v>
      </c>
      <c r="J41" s="168">
        <v>0</v>
      </c>
      <c r="K41" s="168">
        <v>0</v>
      </c>
      <c r="L41" s="168">
        <v>0</v>
      </c>
      <c r="M41" s="168">
        <v>1</v>
      </c>
      <c r="N41" s="169">
        <v>0</v>
      </c>
    </row>
    <row r="43" spans="2:16" ht="55.5" customHeight="1" x14ac:dyDescent="0.3">
      <c r="B43" s="383" t="s">
        <v>191</v>
      </c>
      <c r="C43" s="384"/>
      <c r="D43" s="385" t="s">
        <v>32</v>
      </c>
      <c r="E43" s="386"/>
      <c r="F43" s="387" t="s">
        <v>33</v>
      </c>
      <c r="G43" s="388"/>
      <c r="H43" s="388"/>
      <c r="I43" s="388"/>
      <c r="J43" s="388"/>
      <c r="K43" s="388"/>
      <c r="L43" s="388"/>
      <c r="M43" s="388"/>
      <c r="N43" s="389"/>
    </row>
    <row r="45" spans="2:16" ht="157.5" customHeight="1" x14ac:dyDescent="0.3">
      <c r="B45" s="372" t="s">
        <v>198</v>
      </c>
      <c r="C45" s="372"/>
      <c r="D45" s="372" t="s">
        <v>194</v>
      </c>
      <c r="E45" s="373"/>
      <c r="F45" s="373"/>
      <c r="G45" s="373"/>
      <c r="H45" s="373"/>
      <c r="I45" s="373"/>
      <c r="J45" s="373"/>
      <c r="K45" s="373"/>
      <c r="L45" s="373"/>
      <c r="M45" s="373"/>
      <c r="N45" s="373"/>
    </row>
    <row r="46" spans="2:16" ht="15" customHeight="1" x14ac:dyDescent="0.3"/>
    <row r="47" spans="2:16" ht="15" customHeight="1" x14ac:dyDescent="0.3"/>
    <row r="48" spans="2:16"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sheetData>
  <sheetProtection algorithmName="SHA-512" hashValue="zuppZ5XS9H+Y+rohzCyCjx5J8m0b//51MsAv6r8dnj6Tgq9Eh8DbQdO1YN2oOsHTFhQE31KTTZF+NNuoVxCmtQ==" saltValue="YGbdyeJifJxKzRk/UfJlsA==" spinCount="100000" sheet="1" objects="1" scenarios="1" selectLockedCells="1"/>
  <mergeCells count="30">
    <mergeCell ref="M1:N1"/>
    <mergeCell ref="E20:F20"/>
    <mergeCell ref="E11:F11"/>
    <mergeCell ref="B2:N2"/>
    <mergeCell ref="B20:B21"/>
    <mergeCell ref="C20:C21"/>
    <mergeCell ref="D20:D21"/>
    <mergeCell ref="C4:C5"/>
    <mergeCell ref="B11:B12"/>
    <mergeCell ref="D45:N45"/>
    <mergeCell ref="B45:C45"/>
    <mergeCell ref="B39:C41"/>
    <mergeCell ref="D39:E40"/>
    <mergeCell ref="F39:N39"/>
    <mergeCell ref="B43:C43"/>
    <mergeCell ref="D43:E43"/>
    <mergeCell ref="F43:N43"/>
    <mergeCell ref="D41:E41"/>
    <mergeCell ref="B38:C38"/>
    <mergeCell ref="C11:C12"/>
    <mergeCell ref="D11:D12"/>
    <mergeCell ref="D4:D5"/>
    <mergeCell ref="E4:N4"/>
    <mergeCell ref="B4:B5"/>
    <mergeCell ref="G11:P11"/>
    <mergeCell ref="G20:P20"/>
    <mergeCell ref="B31:B32"/>
    <mergeCell ref="C31:C32"/>
    <mergeCell ref="D31:D32"/>
    <mergeCell ref="E31:N31"/>
  </mergeCells>
  <pageMargins left="0.45" right="0.45" top="0.75" bottom="0.75" header="0.3" footer="0.3"/>
  <pageSetup paperSize="9" scale="6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N69"/>
  <sheetViews>
    <sheetView tabSelected="1" topLeftCell="A34" zoomScale="75" zoomScaleNormal="75" workbookViewId="0">
      <selection activeCell="G37" sqref="G37"/>
    </sheetView>
  </sheetViews>
  <sheetFormatPr defaultRowHeight="16.5" x14ac:dyDescent="0.3"/>
  <cols>
    <col min="1" max="1" width="4" style="21" bestFit="1" customWidth="1"/>
    <col min="2" max="2" width="42.7109375" style="21" customWidth="1"/>
    <col min="3" max="3" width="12.140625" style="21" customWidth="1"/>
    <col min="4" max="4" width="11.28515625" style="21" customWidth="1"/>
    <col min="5" max="5" width="19" style="21" customWidth="1"/>
    <col min="6" max="6" width="17.28515625" style="21" customWidth="1"/>
    <col min="7" max="7" width="13" style="21" bestFit="1" customWidth="1"/>
    <col min="8" max="8" width="16.7109375" style="21" customWidth="1"/>
    <col min="9" max="9" width="52" style="21" customWidth="1"/>
    <col min="10" max="16384" width="9.140625" style="21"/>
  </cols>
  <sheetData>
    <row r="1" spans="1:14" x14ac:dyDescent="0.3">
      <c r="I1" s="30" t="s">
        <v>60</v>
      </c>
    </row>
    <row r="2" spans="1:14" ht="40.5" customHeight="1" x14ac:dyDescent="0.3">
      <c r="B2" s="393" t="s">
        <v>38</v>
      </c>
      <c r="C2" s="393"/>
      <c r="D2" s="393"/>
      <c r="E2" s="393"/>
      <c r="F2" s="393"/>
      <c r="G2" s="393"/>
      <c r="H2" s="393"/>
      <c r="I2" s="393"/>
      <c r="J2" s="22"/>
      <c r="K2" s="22"/>
      <c r="L2" s="22"/>
      <c r="M2" s="22"/>
      <c r="N2" s="22"/>
    </row>
    <row r="5" spans="1:14" ht="17.25" thickBot="1" x14ac:dyDescent="0.35"/>
    <row r="6" spans="1:14" s="23" customFormat="1" ht="73.5" customHeight="1" thickBot="1" x14ac:dyDescent="0.3">
      <c r="A6" s="73" t="s">
        <v>0</v>
      </c>
      <c r="B6" s="74" t="s">
        <v>39</v>
      </c>
      <c r="C6" s="75" t="s">
        <v>48</v>
      </c>
      <c r="D6" s="75" t="s">
        <v>49</v>
      </c>
      <c r="E6" s="75" t="s">
        <v>50</v>
      </c>
      <c r="F6" s="75" t="s">
        <v>51</v>
      </c>
      <c r="G6" s="74" t="s">
        <v>40</v>
      </c>
      <c r="H6" s="75" t="s">
        <v>240</v>
      </c>
      <c r="I6" s="76" t="s">
        <v>47</v>
      </c>
    </row>
    <row r="7" spans="1:14" ht="248.25" thickBot="1" x14ac:dyDescent="0.35">
      <c r="A7" s="77">
        <v>1</v>
      </c>
      <c r="B7" s="297" t="s">
        <v>409</v>
      </c>
      <c r="C7" s="298" t="s">
        <v>410</v>
      </c>
      <c r="D7" s="298">
        <v>1</v>
      </c>
      <c r="E7" s="298">
        <v>0</v>
      </c>
      <c r="F7" s="297" t="s">
        <v>411</v>
      </c>
      <c r="G7" s="297" t="s">
        <v>412</v>
      </c>
      <c r="H7" s="299">
        <v>179088</v>
      </c>
      <c r="I7" s="300" t="s">
        <v>413</v>
      </c>
    </row>
    <row r="8" spans="1:14" ht="83.25" thickBot="1" x14ac:dyDescent="0.35">
      <c r="A8" s="27">
        <v>2</v>
      </c>
      <c r="B8" s="301" t="s">
        <v>414</v>
      </c>
      <c r="C8" s="302" t="s">
        <v>135</v>
      </c>
      <c r="D8" s="302">
        <v>1</v>
      </c>
      <c r="E8" s="302">
        <v>0</v>
      </c>
      <c r="F8" s="301" t="s">
        <v>415</v>
      </c>
      <c r="G8" s="301" t="s">
        <v>416</v>
      </c>
      <c r="H8" s="303">
        <v>19500</v>
      </c>
      <c r="I8" s="304" t="s">
        <v>417</v>
      </c>
    </row>
    <row r="9" spans="1:14" ht="314.25" thickBot="1" x14ac:dyDescent="0.35">
      <c r="A9" s="27">
        <v>3</v>
      </c>
      <c r="B9" s="305" t="s">
        <v>422</v>
      </c>
      <c r="C9" s="302" t="s">
        <v>419</v>
      </c>
      <c r="D9" s="302">
        <v>0</v>
      </c>
      <c r="E9" s="302">
        <v>0</v>
      </c>
      <c r="F9" s="301" t="s">
        <v>411</v>
      </c>
      <c r="G9" s="301" t="s">
        <v>420</v>
      </c>
      <c r="H9" s="303">
        <v>15200</v>
      </c>
      <c r="I9" s="304" t="s">
        <v>423</v>
      </c>
    </row>
    <row r="10" spans="1:14" ht="281.25" thickBot="1" x14ac:dyDescent="0.35">
      <c r="A10" s="27"/>
      <c r="B10" s="305" t="s">
        <v>418</v>
      </c>
      <c r="C10" s="302" t="s">
        <v>419</v>
      </c>
      <c r="D10" s="302">
        <v>0</v>
      </c>
      <c r="E10" s="302">
        <v>0</v>
      </c>
      <c r="F10" s="301" t="s">
        <v>411</v>
      </c>
      <c r="G10" s="301" t="s">
        <v>420</v>
      </c>
      <c r="H10" s="303">
        <v>14500</v>
      </c>
      <c r="I10" s="304" t="s">
        <v>421</v>
      </c>
    </row>
    <row r="11" spans="1:14" ht="238.5" customHeight="1" thickBot="1" x14ac:dyDescent="0.35">
      <c r="A11" s="27"/>
      <c r="B11" s="301" t="s">
        <v>424</v>
      </c>
      <c r="C11" s="302" t="s">
        <v>419</v>
      </c>
      <c r="D11" s="302">
        <v>0</v>
      </c>
      <c r="E11" s="302">
        <v>0</v>
      </c>
      <c r="F11" s="301" t="s">
        <v>411</v>
      </c>
      <c r="G11" s="301" t="s">
        <v>420</v>
      </c>
      <c r="H11" s="303">
        <v>14750</v>
      </c>
      <c r="I11" s="304" t="s">
        <v>425</v>
      </c>
    </row>
    <row r="12" spans="1:14" ht="231.75" thickBot="1" x14ac:dyDescent="0.35">
      <c r="A12" s="27"/>
      <c r="B12" s="301" t="s">
        <v>426</v>
      </c>
      <c r="C12" s="302" t="s">
        <v>419</v>
      </c>
      <c r="D12" s="302">
        <v>0</v>
      </c>
      <c r="E12" s="302">
        <v>0</v>
      </c>
      <c r="F12" s="301" t="s">
        <v>411</v>
      </c>
      <c r="G12" s="301" t="s">
        <v>420</v>
      </c>
      <c r="H12" s="303">
        <v>14500</v>
      </c>
      <c r="I12" s="304" t="s">
        <v>427</v>
      </c>
    </row>
    <row r="13" spans="1:14" ht="149.25" thickBot="1" x14ac:dyDescent="0.35">
      <c r="A13" s="27"/>
      <c r="B13" s="301" t="s">
        <v>428</v>
      </c>
      <c r="C13" s="302" t="s">
        <v>419</v>
      </c>
      <c r="D13" s="302">
        <v>0</v>
      </c>
      <c r="E13" s="302">
        <v>0</v>
      </c>
      <c r="F13" s="301" t="s">
        <v>411</v>
      </c>
      <c r="G13" s="301" t="s">
        <v>420</v>
      </c>
      <c r="H13" s="303">
        <v>9750</v>
      </c>
      <c r="I13" s="304" t="s">
        <v>429</v>
      </c>
    </row>
    <row r="14" spans="1:14" ht="132.75" thickBot="1" x14ac:dyDescent="0.35">
      <c r="A14" s="27"/>
      <c r="B14" s="301" t="s">
        <v>430</v>
      </c>
      <c r="C14" s="302" t="s">
        <v>419</v>
      </c>
      <c r="D14" s="302">
        <v>0</v>
      </c>
      <c r="E14" s="302">
        <v>0</v>
      </c>
      <c r="F14" s="301" t="s">
        <v>411</v>
      </c>
      <c r="G14" s="301" t="s">
        <v>420</v>
      </c>
      <c r="H14" s="303">
        <v>9900</v>
      </c>
      <c r="I14" s="304" t="s">
        <v>431</v>
      </c>
    </row>
    <row r="15" spans="1:14" ht="66.75" thickBot="1" x14ac:dyDescent="0.35">
      <c r="A15" s="27"/>
      <c r="B15" s="301" t="s">
        <v>432</v>
      </c>
      <c r="C15" s="302" t="s">
        <v>433</v>
      </c>
      <c r="D15" s="302">
        <v>0</v>
      </c>
      <c r="E15" s="302">
        <v>0</v>
      </c>
      <c r="F15" s="301" t="s">
        <v>411</v>
      </c>
      <c r="G15" s="301" t="s">
        <v>420</v>
      </c>
      <c r="H15" s="303">
        <v>21000</v>
      </c>
      <c r="I15" s="304" t="s">
        <v>434</v>
      </c>
    </row>
    <row r="16" spans="1:14" ht="99.75" thickBot="1" x14ac:dyDescent="0.35">
      <c r="A16" s="27"/>
      <c r="B16" s="301" t="s">
        <v>435</v>
      </c>
      <c r="C16" s="302" t="s">
        <v>433</v>
      </c>
      <c r="D16" s="302">
        <v>0</v>
      </c>
      <c r="E16" s="302">
        <v>0</v>
      </c>
      <c r="F16" s="301" t="s">
        <v>411</v>
      </c>
      <c r="G16" s="301" t="s">
        <v>420</v>
      </c>
      <c r="H16" s="303">
        <v>20750</v>
      </c>
      <c r="I16" s="304" t="s">
        <v>436</v>
      </c>
    </row>
    <row r="17" spans="1:9" ht="132.75" thickBot="1" x14ac:dyDescent="0.35">
      <c r="A17" s="27"/>
      <c r="B17" s="301" t="s">
        <v>437</v>
      </c>
      <c r="C17" s="302" t="s">
        <v>433</v>
      </c>
      <c r="D17" s="302">
        <v>0</v>
      </c>
      <c r="E17" s="302">
        <v>0</v>
      </c>
      <c r="F17" s="301" t="s">
        <v>411</v>
      </c>
      <c r="G17" s="301" t="s">
        <v>420</v>
      </c>
      <c r="H17" s="303">
        <v>35000</v>
      </c>
      <c r="I17" s="304" t="s">
        <v>438</v>
      </c>
    </row>
    <row r="18" spans="1:9" ht="264.75" thickBot="1" x14ac:dyDescent="0.35">
      <c r="A18" s="27"/>
      <c r="B18" s="305" t="s">
        <v>439</v>
      </c>
      <c r="C18" s="306" t="s">
        <v>433</v>
      </c>
      <c r="D18" s="306">
        <v>0</v>
      </c>
      <c r="E18" s="306">
        <v>0</v>
      </c>
      <c r="F18" s="305" t="s">
        <v>411</v>
      </c>
      <c r="G18" s="305" t="s">
        <v>420</v>
      </c>
      <c r="H18" s="303">
        <v>32000</v>
      </c>
      <c r="I18" s="307" t="s">
        <v>440</v>
      </c>
    </row>
    <row r="19" spans="1:9" ht="99.75" thickBot="1" x14ac:dyDescent="0.35">
      <c r="A19" s="27"/>
      <c r="B19" s="305" t="s">
        <v>441</v>
      </c>
      <c r="C19" s="306" t="s">
        <v>433</v>
      </c>
      <c r="D19" s="306">
        <v>0</v>
      </c>
      <c r="E19" s="306">
        <v>0</v>
      </c>
      <c r="F19" s="305" t="s">
        <v>411</v>
      </c>
      <c r="G19" s="305" t="s">
        <v>420</v>
      </c>
      <c r="H19" s="308">
        <v>27500</v>
      </c>
      <c r="I19" s="307" t="s">
        <v>442</v>
      </c>
    </row>
    <row r="20" spans="1:9" ht="116.25" thickBot="1" x14ac:dyDescent="0.35">
      <c r="A20" s="27"/>
      <c r="B20" s="305" t="s">
        <v>443</v>
      </c>
      <c r="C20" s="306" t="s">
        <v>433</v>
      </c>
      <c r="D20" s="306">
        <v>1</v>
      </c>
      <c r="E20" s="306">
        <v>0</v>
      </c>
      <c r="F20" s="305" t="s">
        <v>411</v>
      </c>
      <c r="G20" s="305" t="s">
        <v>444</v>
      </c>
      <c r="H20" s="303">
        <v>19000</v>
      </c>
      <c r="I20" s="307" t="s">
        <v>445</v>
      </c>
    </row>
    <row r="21" spans="1:9" ht="165.75" thickBot="1" x14ac:dyDescent="0.35">
      <c r="A21" s="27"/>
      <c r="B21" s="305" t="s">
        <v>446</v>
      </c>
      <c r="C21" s="306" t="s">
        <v>433</v>
      </c>
      <c r="D21" s="306">
        <v>1</v>
      </c>
      <c r="E21" s="306">
        <v>0</v>
      </c>
      <c r="F21" s="305" t="s">
        <v>411</v>
      </c>
      <c r="G21" s="305" t="s">
        <v>444</v>
      </c>
      <c r="H21" s="308">
        <v>21000</v>
      </c>
      <c r="I21" s="307" t="s">
        <v>447</v>
      </c>
    </row>
    <row r="22" spans="1:9" ht="132.75" thickBot="1" x14ac:dyDescent="0.35">
      <c r="A22" s="27"/>
      <c r="B22" s="305" t="s">
        <v>448</v>
      </c>
      <c r="C22" s="306" t="s">
        <v>135</v>
      </c>
      <c r="D22" s="306">
        <v>0</v>
      </c>
      <c r="E22" s="306">
        <v>0</v>
      </c>
      <c r="F22" s="305" t="s">
        <v>411</v>
      </c>
      <c r="G22" s="305" t="s">
        <v>420</v>
      </c>
      <c r="H22" s="303">
        <v>45200</v>
      </c>
      <c r="I22" s="307" t="s">
        <v>449</v>
      </c>
    </row>
    <row r="23" spans="1:9" ht="192" customHeight="1" thickBot="1" x14ac:dyDescent="0.35">
      <c r="A23" s="27"/>
      <c r="B23" s="305" t="s">
        <v>450</v>
      </c>
      <c r="C23" s="306" t="s">
        <v>135</v>
      </c>
      <c r="D23" s="306">
        <v>0</v>
      </c>
      <c r="E23" s="306">
        <v>0</v>
      </c>
      <c r="F23" s="305" t="s">
        <v>411</v>
      </c>
      <c r="G23" s="305" t="s">
        <v>420</v>
      </c>
      <c r="H23" s="303">
        <v>36500</v>
      </c>
      <c r="I23" s="307" t="s">
        <v>451</v>
      </c>
    </row>
    <row r="24" spans="1:9" ht="361.5" customHeight="1" thickBot="1" x14ac:dyDescent="0.35">
      <c r="A24" s="27"/>
      <c r="B24" s="305" t="s">
        <v>452</v>
      </c>
      <c r="C24" s="306" t="s">
        <v>433</v>
      </c>
      <c r="D24" s="306">
        <v>0</v>
      </c>
      <c r="E24" s="306">
        <v>0</v>
      </c>
      <c r="F24" s="305" t="s">
        <v>411</v>
      </c>
      <c r="G24" s="305" t="s">
        <v>453</v>
      </c>
      <c r="H24" s="303">
        <v>15250</v>
      </c>
      <c r="I24" s="307" t="s">
        <v>454</v>
      </c>
    </row>
    <row r="25" spans="1:9" ht="231.75" thickBot="1" x14ac:dyDescent="0.35">
      <c r="A25" s="27"/>
      <c r="B25" s="305" t="s">
        <v>455</v>
      </c>
      <c r="C25" s="306" t="s">
        <v>433</v>
      </c>
      <c r="D25" s="306">
        <v>0</v>
      </c>
      <c r="E25" s="306">
        <v>0</v>
      </c>
      <c r="F25" s="305" t="s">
        <v>411</v>
      </c>
      <c r="G25" s="305" t="s">
        <v>420</v>
      </c>
      <c r="H25" s="303">
        <v>14650</v>
      </c>
      <c r="I25" s="307" t="s">
        <v>456</v>
      </c>
    </row>
    <row r="26" spans="1:9" ht="116.25" thickBot="1" x14ac:dyDescent="0.35">
      <c r="A26" s="27"/>
      <c r="B26" s="305" t="s">
        <v>457</v>
      </c>
      <c r="C26" s="306" t="s">
        <v>410</v>
      </c>
      <c r="D26" s="306">
        <v>0</v>
      </c>
      <c r="E26" s="306">
        <v>0</v>
      </c>
      <c r="F26" s="305" t="s">
        <v>411</v>
      </c>
      <c r="G26" s="305" t="s">
        <v>458</v>
      </c>
      <c r="H26" s="303">
        <v>1000</v>
      </c>
      <c r="I26" s="307" t="s">
        <v>459</v>
      </c>
    </row>
    <row r="27" spans="1:9" ht="198.75" thickBot="1" x14ac:dyDescent="0.35">
      <c r="A27" s="27"/>
      <c r="B27" s="305" t="s">
        <v>460</v>
      </c>
      <c r="C27" s="306" t="s">
        <v>410</v>
      </c>
      <c r="D27" s="306">
        <v>0</v>
      </c>
      <c r="E27" s="306">
        <v>0</v>
      </c>
      <c r="F27" s="305" t="s">
        <v>411</v>
      </c>
      <c r="G27" s="305" t="s">
        <v>420</v>
      </c>
      <c r="H27" s="303">
        <v>7550</v>
      </c>
      <c r="I27" s="307" t="s">
        <v>483</v>
      </c>
    </row>
    <row r="28" spans="1:9" ht="231.75" thickBot="1" x14ac:dyDescent="0.35">
      <c r="A28" s="27"/>
      <c r="B28" s="305" t="s">
        <v>461</v>
      </c>
      <c r="C28" s="306" t="s">
        <v>410</v>
      </c>
      <c r="D28" s="306">
        <v>0</v>
      </c>
      <c r="E28" s="306">
        <v>0</v>
      </c>
      <c r="F28" s="305" t="s">
        <v>411</v>
      </c>
      <c r="G28" s="305" t="s">
        <v>420</v>
      </c>
      <c r="H28" s="303">
        <v>8500</v>
      </c>
      <c r="I28" s="307" t="s">
        <v>484</v>
      </c>
    </row>
    <row r="29" spans="1:9" ht="66.75" thickBot="1" x14ac:dyDescent="0.35">
      <c r="A29" s="27"/>
      <c r="B29" s="305" t="s">
        <v>462</v>
      </c>
      <c r="C29" s="306" t="s">
        <v>433</v>
      </c>
      <c r="D29" s="306">
        <v>0</v>
      </c>
      <c r="E29" s="306">
        <v>0</v>
      </c>
      <c r="F29" s="305" t="s">
        <v>411</v>
      </c>
      <c r="G29" s="305" t="s">
        <v>420</v>
      </c>
      <c r="H29" s="303">
        <v>11500</v>
      </c>
      <c r="I29" s="307" t="s">
        <v>463</v>
      </c>
    </row>
    <row r="30" spans="1:9" ht="66.75" thickBot="1" x14ac:dyDescent="0.35">
      <c r="A30" s="27"/>
      <c r="B30" s="305" t="s">
        <v>464</v>
      </c>
      <c r="C30" s="306" t="s">
        <v>433</v>
      </c>
      <c r="D30" s="306">
        <v>0</v>
      </c>
      <c r="E30" s="306">
        <v>0</v>
      </c>
      <c r="F30" s="305" t="s">
        <v>411</v>
      </c>
      <c r="G30" s="305" t="s">
        <v>420</v>
      </c>
      <c r="H30" s="303">
        <v>12750</v>
      </c>
      <c r="I30" s="307" t="s">
        <v>465</v>
      </c>
    </row>
    <row r="31" spans="1:9" ht="66.75" thickBot="1" x14ac:dyDescent="0.35">
      <c r="A31" s="27"/>
      <c r="B31" s="305" t="s">
        <v>466</v>
      </c>
      <c r="C31" s="306" t="s">
        <v>433</v>
      </c>
      <c r="D31" s="306">
        <v>0</v>
      </c>
      <c r="E31" s="306">
        <v>0</v>
      </c>
      <c r="F31" s="305" t="s">
        <v>411</v>
      </c>
      <c r="G31" s="305" t="s">
        <v>420</v>
      </c>
      <c r="H31" s="303">
        <v>10700</v>
      </c>
      <c r="I31" s="307" t="s">
        <v>467</v>
      </c>
    </row>
    <row r="32" spans="1:9" ht="83.25" thickBot="1" x14ac:dyDescent="0.35">
      <c r="A32" s="27"/>
      <c r="B32" s="305" t="s">
        <v>468</v>
      </c>
      <c r="C32" s="306" t="s">
        <v>433</v>
      </c>
      <c r="D32" s="306">
        <v>0</v>
      </c>
      <c r="E32" s="306">
        <v>0</v>
      </c>
      <c r="F32" s="305" t="s">
        <v>411</v>
      </c>
      <c r="G32" s="305" t="s">
        <v>420</v>
      </c>
      <c r="H32" s="303">
        <v>11000</v>
      </c>
      <c r="I32" s="307" t="s">
        <v>469</v>
      </c>
    </row>
    <row r="33" spans="1:9" ht="182.25" thickBot="1" x14ac:dyDescent="0.35">
      <c r="A33" s="27"/>
      <c r="B33" s="305" t="s">
        <v>470</v>
      </c>
      <c r="C33" s="306" t="s">
        <v>135</v>
      </c>
      <c r="D33" s="306">
        <v>0</v>
      </c>
      <c r="E33" s="306">
        <v>0</v>
      </c>
      <c r="F33" s="305" t="s">
        <v>411</v>
      </c>
      <c r="G33" s="305" t="s">
        <v>420</v>
      </c>
      <c r="H33" s="303">
        <v>25800</v>
      </c>
      <c r="I33" s="307" t="s">
        <v>471</v>
      </c>
    </row>
    <row r="34" spans="1:9" ht="126.75" customHeight="1" thickBot="1" x14ac:dyDescent="0.35">
      <c r="A34" s="27"/>
      <c r="B34" s="305" t="s">
        <v>472</v>
      </c>
      <c r="C34" s="306" t="s">
        <v>410</v>
      </c>
      <c r="D34" s="306">
        <v>0</v>
      </c>
      <c r="E34" s="306">
        <v>0</v>
      </c>
      <c r="F34" s="305" t="s">
        <v>411</v>
      </c>
      <c r="G34" s="305" t="s">
        <v>420</v>
      </c>
      <c r="H34" s="303">
        <v>12400</v>
      </c>
      <c r="I34" s="313" t="s">
        <v>473</v>
      </c>
    </row>
    <row r="35" spans="1:9" ht="116.25" thickBot="1" x14ac:dyDescent="0.35">
      <c r="A35" s="27"/>
      <c r="B35" s="305" t="s">
        <v>474</v>
      </c>
      <c r="C35" s="306" t="s">
        <v>410</v>
      </c>
      <c r="D35" s="306">
        <v>1</v>
      </c>
      <c r="E35" s="306">
        <v>0</v>
      </c>
      <c r="F35" s="305" t="s">
        <v>411</v>
      </c>
      <c r="G35" s="305" t="s">
        <v>444</v>
      </c>
      <c r="H35" s="303">
        <v>12500</v>
      </c>
      <c r="I35" s="307" t="s">
        <v>475</v>
      </c>
    </row>
    <row r="36" spans="1:9" ht="231.75" thickBot="1" x14ac:dyDescent="0.35">
      <c r="A36" s="27"/>
      <c r="B36" s="305" t="s">
        <v>476</v>
      </c>
      <c r="C36" s="306" t="s">
        <v>410</v>
      </c>
      <c r="D36" s="306">
        <v>0</v>
      </c>
      <c r="E36" s="306">
        <v>0</v>
      </c>
      <c r="F36" s="305" t="s">
        <v>411</v>
      </c>
      <c r="G36" s="305" t="s">
        <v>453</v>
      </c>
      <c r="H36" s="303">
        <v>12500</v>
      </c>
      <c r="I36" s="307" t="s">
        <v>477</v>
      </c>
    </row>
    <row r="37" spans="1:9" ht="66.75" thickBot="1" x14ac:dyDescent="0.35">
      <c r="A37" s="27"/>
      <c r="B37" s="305" t="s">
        <v>478</v>
      </c>
      <c r="C37" s="306" t="s">
        <v>135</v>
      </c>
      <c r="D37" s="306">
        <v>1</v>
      </c>
      <c r="E37" s="306">
        <v>1</v>
      </c>
      <c r="F37" s="305" t="s">
        <v>415</v>
      </c>
      <c r="G37" s="305" t="s">
        <v>479</v>
      </c>
      <c r="H37" s="303">
        <v>35000</v>
      </c>
      <c r="I37" s="307" t="s">
        <v>480</v>
      </c>
    </row>
    <row r="38" spans="1:9" ht="248.25" thickBot="1" x14ac:dyDescent="0.35">
      <c r="A38" s="27"/>
      <c r="B38" s="310" t="s">
        <v>481</v>
      </c>
      <c r="C38" s="311" t="s">
        <v>135</v>
      </c>
      <c r="D38" s="311">
        <v>0</v>
      </c>
      <c r="E38" s="311">
        <v>0</v>
      </c>
      <c r="F38" s="310" t="s">
        <v>415</v>
      </c>
      <c r="G38" s="310" t="s">
        <v>416</v>
      </c>
      <c r="H38" s="303">
        <v>37500</v>
      </c>
      <c r="I38" s="312" t="s">
        <v>482</v>
      </c>
    </row>
    <row r="39" spans="1:9" x14ac:dyDescent="0.3">
      <c r="A39" s="27"/>
      <c r="B39" s="305"/>
      <c r="C39" s="306"/>
      <c r="D39" s="306"/>
      <c r="E39" s="306"/>
      <c r="F39" s="305"/>
      <c r="G39" s="305"/>
      <c r="H39" s="309"/>
      <c r="I39" s="307"/>
    </row>
    <row r="40" spans="1:9" x14ac:dyDescent="0.3">
      <c r="A40" s="27"/>
      <c r="B40" s="305"/>
      <c r="C40" s="306"/>
      <c r="D40" s="306"/>
      <c r="E40" s="306"/>
      <c r="F40" s="305"/>
      <c r="G40" s="305"/>
      <c r="H40" s="309"/>
      <c r="I40" s="307"/>
    </row>
    <row r="41" spans="1:9" x14ac:dyDescent="0.3">
      <c r="A41" s="27"/>
      <c r="B41" s="226"/>
      <c r="C41" s="226"/>
      <c r="D41" s="226"/>
      <c r="E41" s="226"/>
      <c r="F41" s="226"/>
      <c r="G41" s="226"/>
      <c r="H41" s="227"/>
      <c r="I41" s="228"/>
    </row>
    <row r="42" spans="1:9" ht="17.25" thickBot="1" x14ac:dyDescent="0.35">
      <c r="A42" s="28" t="s">
        <v>44</v>
      </c>
      <c r="B42" s="229"/>
      <c r="C42" s="229"/>
      <c r="D42" s="229"/>
      <c r="E42" s="229"/>
      <c r="F42" s="229"/>
      <c r="G42" s="229"/>
      <c r="H42" s="230"/>
      <c r="I42" s="231"/>
    </row>
    <row r="43" spans="1:9" ht="17.25" thickBot="1" x14ac:dyDescent="0.35">
      <c r="A43" s="394" t="s">
        <v>53</v>
      </c>
      <c r="B43" s="395"/>
      <c r="C43" s="395"/>
      <c r="D43" s="395"/>
      <c r="E43" s="395"/>
      <c r="F43" s="395"/>
      <c r="G43" s="395"/>
      <c r="H43" s="222">
        <f>SUM(H7:H42)</f>
        <v>763738</v>
      </c>
      <c r="I43" s="26"/>
    </row>
    <row r="45" spans="1:9" x14ac:dyDescent="0.3">
      <c r="B45" s="155" t="s">
        <v>52</v>
      </c>
      <c r="C45" s="40"/>
      <c r="D45" s="40"/>
      <c r="E45" s="41"/>
    </row>
    <row r="46" spans="1:9" s="24" customFormat="1" x14ac:dyDescent="0.3">
      <c r="B46" s="25"/>
    </row>
    <row r="47" spans="1:9" s="24" customFormat="1" x14ac:dyDescent="0.3">
      <c r="B47" s="25"/>
    </row>
    <row r="48" spans="1:9" s="24" customFormat="1" x14ac:dyDescent="0.3">
      <c r="B48" s="21" t="s">
        <v>61</v>
      </c>
    </row>
    <row r="49" spans="2:2" x14ac:dyDescent="0.3">
      <c r="B49" s="21" t="s">
        <v>41</v>
      </c>
    </row>
    <row r="50" spans="2:2" x14ac:dyDescent="0.3">
      <c r="B50" s="21" t="s">
        <v>42</v>
      </c>
    </row>
    <row r="51" spans="2:2" x14ac:dyDescent="0.3">
      <c r="B51" s="21" t="s">
        <v>43</v>
      </c>
    </row>
    <row r="56" spans="2:2" ht="16.5" customHeight="1" x14ac:dyDescent="0.3"/>
    <row r="57" spans="2:2" ht="16.5" customHeight="1" x14ac:dyDescent="0.3"/>
    <row r="58" spans="2:2" ht="16.5" customHeight="1" x14ac:dyDescent="0.3"/>
    <row r="59" spans="2:2" ht="16.5" customHeight="1" x14ac:dyDescent="0.3"/>
    <row r="60" spans="2:2" ht="16.5" customHeight="1" x14ac:dyDescent="0.3"/>
    <row r="62" spans="2:2" ht="16.5" customHeight="1" x14ac:dyDescent="0.3"/>
    <row r="69" spans="6:6" x14ac:dyDescent="0.3">
      <c r="F69" s="225"/>
    </row>
  </sheetData>
  <sheetProtection algorithmName="SHA-512" hashValue="3L9aGC8v4Xz0ZD/alU2jrCH6Z3mbL3Uu141GavHJafiAOoHGLCWeT6d1frXRbB5/zu0DDS/UFOGqVKzvngPX4A==" saltValue="6F5vFt4CilRi4Zc/rS3JCw==" spinCount="100000" sheet="1" objects="1" scenarios="1" formatCells="0" formatColumns="0" formatRows="0" insertRows="0" deleteRows="0"/>
  <mergeCells count="2">
    <mergeCell ref="B2:I2"/>
    <mergeCell ref="A43:G43"/>
  </mergeCells>
  <pageMargins left="0.7" right="0.7" top="0.75" bottom="0.75" header="0.3" footer="0.3"/>
  <pageSetup paperSize="9" scale="6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3CC"/>
    <pageSetUpPr fitToPage="1"/>
  </sheetPr>
  <dimension ref="B2:V83"/>
  <sheetViews>
    <sheetView topLeftCell="A46" zoomScale="71" zoomScaleNormal="71" workbookViewId="0">
      <selection activeCell="P48" sqref="P48"/>
    </sheetView>
  </sheetViews>
  <sheetFormatPr defaultRowHeight="15" x14ac:dyDescent="0.3"/>
  <cols>
    <col min="1" max="1" width="1.7109375" style="3" customWidth="1"/>
    <col min="2" max="2" width="3.7109375" style="1" bestFit="1" customWidth="1"/>
    <col min="3" max="3" width="27.7109375" style="2" bestFit="1" customWidth="1"/>
    <col min="4" max="4" width="12.42578125" style="2" customWidth="1"/>
    <col min="5" max="5" width="15.42578125" style="2" bestFit="1" customWidth="1"/>
    <col min="6" max="12" width="18.85546875" style="3" customWidth="1"/>
    <col min="13" max="13" width="15.5703125" style="3" customWidth="1"/>
    <col min="14" max="14" width="18.5703125" style="3" customWidth="1"/>
    <col min="15" max="15" width="10.42578125" style="3" customWidth="1"/>
    <col min="16" max="17" width="13.85546875" style="2" customWidth="1"/>
    <col min="18" max="18" width="15.42578125" style="2" bestFit="1" customWidth="1"/>
    <col min="19" max="19" width="18.28515625" style="2" customWidth="1"/>
    <col min="20" max="20" width="18.140625" style="2" customWidth="1"/>
    <col min="21" max="21" width="13.5703125" style="3" customWidth="1"/>
    <col min="22" max="16384" width="9.140625" style="3"/>
  </cols>
  <sheetData>
    <row r="2" spans="2:21" ht="16.5" x14ac:dyDescent="0.3">
      <c r="B2" s="354" t="s">
        <v>117</v>
      </c>
      <c r="C2" s="354"/>
      <c r="D2" s="354"/>
      <c r="E2" s="354"/>
      <c r="F2" s="354"/>
      <c r="G2" s="354"/>
      <c r="H2" s="354"/>
      <c r="I2" s="354"/>
      <c r="J2" s="354"/>
      <c r="K2" s="354"/>
      <c r="L2" s="354"/>
      <c r="M2" s="354"/>
      <c r="N2" s="354"/>
      <c r="O2" s="354"/>
      <c r="P2" s="354"/>
      <c r="Q2" s="354"/>
      <c r="R2" s="354"/>
      <c r="S2" s="354"/>
      <c r="T2" s="354"/>
      <c r="U2" s="354"/>
    </row>
    <row r="3" spans="2:21" ht="39" customHeight="1" x14ac:dyDescent="0.35">
      <c r="B3" s="359" t="s">
        <v>118</v>
      </c>
      <c r="C3" s="359"/>
      <c r="D3" s="359"/>
      <c r="E3" s="359"/>
      <c r="F3" s="359"/>
      <c r="G3" s="359"/>
      <c r="H3" s="359"/>
      <c r="I3" s="359"/>
      <c r="J3" s="359"/>
      <c r="K3" s="359"/>
      <c r="L3" s="359"/>
      <c r="M3" s="359"/>
      <c r="N3" s="359"/>
      <c r="O3" s="359"/>
      <c r="P3" s="359"/>
      <c r="Q3" s="359"/>
      <c r="R3" s="359"/>
      <c r="S3" s="359"/>
      <c r="T3" s="359"/>
      <c r="U3" s="359"/>
    </row>
    <row r="4" spans="2:21" ht="15.75" thickBot="1" x14ac:dyDescent="0.35"/>
    <row r="5" spans="2:21" s="42" customFormat="1" ht="30" customHeight="1" x14ac:dyDescent="0.25">
      <c r="B5" s="400" t="s">
        <v>0</v>
      </c>
      <c r="C5" s="357" t="s">
        <v>119</v>
      </c>
      <c r="D5" s="357" t="s">
        <v>252</v>
      </c>
      <c r="E5" s="357"/>
      <c r="F5" s="357"/>
      <c r="G5" s="403" t="s">
        <v>253</v>
      </c>
      <c r="H5" s="404"/>
      <c r="I5" s="404"/>
      <c r="J5" s="404"/>
      <c r="K5" s="404"/>
      <c r="L5" s="404"/>
      <c r="M5" s="404"/>
      <c r="N5" s="357" t="s">
        <v>120</v>
      </c>
      <c r="O5" s="357" t="s">
        <v>121</v>
      </c>
      <c r="P5" s="357" t="s">
        <v>122</v>
      </c>
      <c r="Q5" s="357"/>
      <c r="R5" s="357"/>
      <c r="S5" s="357"/>
      <c r="T5" s="357" t="s">
        <v>123</v>
      </c>
      <c r="U5" s="358" t="s">
        <v>251</v>
      </c>
    </row>
    <row r="6" spans="2:21" s="42" customFormat="1" ht="60.75" thickBot="1" x14ac:dyDescent="0.3">
      <c r="B6" s="401"/>
      <c r="C6" s="402"/>
      <c r="D6" s="71" t="s">
        <v>124</v>
      </c>
      <c r="E6" s="71" t="s">
        <v>125</v>
      </c>
      <c r="F6" s="71" t="s">
        <v>126</v>
      </c>
      <c r="G6" s="147" t="s">
        <v>244</v>
      </c>
      <c r="H6" s="147" t="s">
        <v>245</v>
      </c>
      <c r="I6" s="147" t="s">
        <v>246</v>
      </c>
      <c r="J6" s="147" t="s">
        <v>247</v>
      </c>
      <c r="K6" s="147" t="s">
        <v>250</v>
      </c>
      <c r="L6" s="148" t="s">
        <v>248</v>
      </c>
      <c r="M6" s="147" t="s">
        <v>249</v>
      </c>
      <c r="N6" s="402"/>
      <c r="O6" s="402"/>
      <c r="P6" s="71" t="s">
        <v>127</v>
      </c>
      <c r="Q6" s="71" t="s">
        <v>124</v>
      </c>
      <c r="R6" s="71" t="s">
        <v>125</v>
      </c>
      <c r="S6" s="71" t="s">
        <v>126</v>
      </c>
      <c r="T6" s="402"/>
      <c r="U6" s="396"/>
    </row>
    <row r="7" spans="2:21" ht="25.5" x14ac:dyDescent="0.3">
      <c r="B7" s="72">
        <v>1</v>
      </c>
      <c r="C7" s="274" t="s">
        <v>347</v>
      </c>
      <c r="D7" s="12" t="s">
        <v>133</v>
      </c>
      <c r="E7" s="12" t="s">
        <v>133</v>
      </c>
      <c r="F7" s="12" t="s">
        <v>134</v>
      </c>
      <c r="G7" s="63" t="s">
        <v>133</v>
      </c>
      <c r="H7" s="63" t="s">
        <v>134</v>
      </c>
      <c r="I7" s="63" t="s">
        <v>133</v>
      </c>
      <c r="J7" s="63" t="s">
        <v>133</v>
      </c>
      <c r="K7" s="63" t="s">
        <v>134</v>
      </c>
      <c r="L7" s="63" t="s">
        <v>134</v>
      </c>
      <c r="M7" s="63" t="s">
        <v>134</v>
      </c>
      <c r="N7" s="275">
        <v>446553</v>
      </c>
      <c r="O7" s="276">
        <v>2005</v>
      </c>
      <c r="P7" s="163">
        <f>SUM(Q7,R7,S7)</f>
        <v>0.6</v>
      </c>
      <c r="Q7" s="293">
        <v>0.48</v>
      </c>
      <c r="R7" s="293">
        <v>0.12</v>
      </c>
      <c r="S7" s="293">
        <v>0</v>
      </c>
      <c r="T7" s="293">
        <v>0.85</v>
      </c>
      <c r="U7" s="287" t="s">
        <v>136</v>
      </c>
    </row>
    <row r="8" spans="2:21" ht="30" x14ac:dyDescent="0.3">
      <c r="B8" s="61">
        <v>2</v>
      </c>
      <c r="C8" s="12" t="s">
        <v>485</v>
      </c>
      <c r="D8" s="12" t="s">
        <v>133</v>
      </c>
      <c r="E8" s="12" t="s">
        <v>133</v>
      </c>
      <c r="F8" s="12" t="s">
        <v>134</v>
      </c>
      <c r="G8" s="20" t="s">
        <v>134</v>
      </c>
      <c r="H8" s="20" t="s">
        <v>133</v>
      </c>
      <c r="I8" s="20" t="s">
        <v>133</v>
      </c>
      <c r="J8" s="20" t="s">
        <v>133</v>
      </c>
      <c r="K8" s="20" t="s">
        <v>133</v>
      </c>
      <c r="L8" s="20" t="s">
        <v>133</v>
      </c>
      <c r="M8" s="20" t="s">
        <v>134</v>
      </c>
      <c r="N8" s="277">
        <v>643283.05999999994</v>
      </c>
      <c r="O8" s="278">
        <v>2006</v>
      </c>
      <c r="P8" s="164">
        <f t="shared" ref="P8:P72" si="0">SUM(Q8,R8,S8)</f>
        <v>0.65</v>
      </c>
      <c r="Q8" s="293">
        <v>0.5</v>
      </c>
      <c r="R8" s="293">
        <v>0.15</v>
      </c>
      <c r="S8" s="293">
        <v>0</v>
      </c>
      <c r="T8" s="293">
        <v>0.85</v>
      </c>
      <c r="U8" s="287" t="s">
        <v>135</v>
      </c>
    </row>
    <row r="9" spans="2:21" ht="25.5" x14ac:dyDescent="0.3">
      <c r="B9" s="61">
        <v>3</v>
      </c>
      <c r="C9" s="274" t="s">
        <v>348</v>
      </c>
      <c r="D9" s="12" t="s">
        <v>133</v>
      </c>
      <c r="E9" s="12" t="s">
        <v>133</v>
      </c>
      <c r="F9" s="12" t="s">
        <v>134</v>
      </c>
      <c r="G9" s="20" t="s">
        <v>133</v>
      </c>
      <c r="H9" s="20" t="s">
        <v>134</v>
      </c>
      <c r="I9" s="20" t="s">
        <v>133</v>
      </c>
      <c r="J9" s="20" t="s">
        <v>133</v>
      </c>
      <c r="K9" s="20" t="s">
        <v>133</v>
      </c>
      <c r="L9" s="20" t="s">
        <v>134</v>
      </c>
      <c r="M9" s="20" t="s">
        <v>133</v>
      </c>
      <c r="N9" s="277">
        <v>371.238</v>
      </c>
      <c r="O9" s="276">
        <v>2006</v>
      </c>
      <c r="P9" s="164">
        <f t="shared" si="0"/>
        <v>0.6</v>
      </c>
      <c r="Q9" s="293">
        <v>0.48</v>
      </c>
      <c r="R9" s="293">
        <v>0.12</v>
      </c>
      <c r="S9" s="293">
        <v>0</v>
      </c>
      <c r="T9" s="293">
        <v>0.85</v>
      </c>
      <c r="U9" s="287" t="s">
        <v>136</v>
      </c>
    </row>
    <row r="10" spans="2:21" x14ac:dyDescent="0.3">
      <c r="B10" s="61">
        <v>4</v>
      </c>
      <c r="C10" s="12" t="s">
        <v>349</v>
      </c>
      <c r="D10" s="19" t="s">
        <v>133</v>
      </c>
      <c r="E10" s="19" t="s">
        <v>133</v>
      </c>
      <c r="F10" s="19" t="s">
        <v>134</v>
      </c>
      <c r="G10" s="20" t="s">
        <v>134</v>
      </c>
      <c r="H10" s="20" t="s">
        <v>134</v>
      </c>
      <c r="I10" s="20"/>
      <c r="J10" s="20" t="s">
        <v>133</v>
      </c>
      <c r="K10" s="20"/>
      <c r="L10" s="20"/>
      <c r="M10" s="20" t="s">
        <v>133</v>
      </c>
      <c r="N10" s="279">
        <v>284394.04209999996</v>
      </c>
      <c r="O10" s="280">
        <v>2007</v>
      </c>
      <c r="P10" s="164">
        <f t="shared" si="0"/>
        <v>0.55000000000000004</v>
      </c>
      <c r="Q10" s="294">
        <v>0.45</v>
      </c>
      <c r="R10" s="294">
        <v>0.1</v>
      </c>
      <c r="S10" s="293">
        <v>0</v>
      </c>
      <c r="T10" s="293">
        <v>0.9</v>
      </c>
      <c r="U10" s="287" t="s">
        <v>136</v>
      </c>
    </row>
    <row r="11" spans="2:21" ht="30" x14ac:dyDescent="0.3">
      <c r="B11" s="61">
        <v>5</v>
      </c>
      <c r="C11" s="12" t="s">
        <v>350</v>
      </c>
      <c r="D11" s="12" t="s">
        <v>133</v>
      </c>
      <c r="E11" s="12" t="s">
        <v>133</v>
      </c>
      <c r="F11" s="12" t="s">
        <v>134</v>
      </c>
      <c r="G11" s="20" t="s">
        <v>134</v>
      </c>
      <c r="H11" s="20" t="s">
        <v>133</v>
      </c>
      <c r="I11" s="20" t="s">
        <v>133</v>
      </c>
      <c r="J11" s="20" t="s">
        <v>133</v>
      </c>
      <c r="K11" s="20" t="s">
        <v>133</v>
      </c>
      <c r="L11" s="20"/>
      <c r="M11" s="20" t="s">
        <v>133</v>
      </c>
      <c r="N11" s="277">
        <v>347731.79210000002</v>
      </c>
      <c r="O11" s="281">
        <v>2007</v>
      </c>
      <c r="P11" s="164">
        <f t="shared" si="0"/>
        <v>0.65</v>
      </c>
      <c r="Q11" s="293">
        <v>0.5</v>
      </c>
      <c r="R11" s="293">
        <v>0.15</v>
      </c>
      <c r="S11" s="293">
        <v>0</v>
      </c>
      <c r="T11" s="293">
        <v>0.9</v>
      </c>
      <c r="U11" s="287" t="s">
        <v>136</v>
      </c>
    </row>
    <row r="12" spans="2:21" x14ac:dyDescent="0.3">
      <c r="B12" s="61">
        <v>6</v>
      </c>
      <c r="C12" s="12" t="s">
        <v>351</v>
      </c>
      <c r="D12" s="12" t="s">
        <v>133</v>
      </c>
      <c r="E12" s="12" t="s">
        <v>134</v>
      </c>
      <c r="F12" s="12" t="s">
        <v>134</v>
      </c>
      <c r="G12" s="20" t="s">
        <v>134</v>
      </c>
      <c r="H12" s="20" t="s">
        <v>134</v>
      </c>
      <c r="I12" s="20" t="s">
        <v>133</v>
      </c>
      <c r="J12" s="20" t="s">
        <v>134</v>
      </c>
      <c r="K12" s="20" t="s">
        <v>134</v>
      </c>
      <c r="L12" s="20" t="s">
        <v>134</v>
      </c>
      <c r="M12" s="20" t="s">
        <v>134</v>
      </c>
      <c r="N12" s="277">
        <v>319605.44</v>
      </c>
      <c r="O12" s="281">
        <v>2007</v>
      </c>
      <c r="P12" s="164">
        <f t="shared" si="0"/>
        <v>0.55000000000000004</v>
      </c>
      <c r="Q12" s="293">
        <v>0.55000000000000004</v>
      </c>
      <c r="R12" s="293">
        <v>0</v>
      </c>
      <c r="S12" s="293">
        <v>0</v>
      </c>
      <c r="T12" s="293">
        <v>1</v>
      </c>
      <c r="U12" s="287" t="s">
        <v>136</v>
      </c>
    </row>
    <row r="13" spans="2:21" x14ac:dyDescent="0.3">
      <c r="B13" s="61">
        <v>7</v>
      </c>
      <c r="C13" s="12" t="s">
        <v>352</v>
      </c>
      <c r="D13" s="12" t="s">
        <v>133</v>
      </c>
      <c r="E13" s="12" t="s">
        <v>133</v>
      </c>
      <c r="F13" s="12" t="s">
        <v>134</v>
      </c>
      <c r="G13" s="20" t="s">
        <v>134</v>
      </c>
      <c r="H13" s="20" t="s">
        <v>133</v>
      </c>
      <c r="I13" s="20"/>
      <c r="J13" s="20" t="s">
        <v>133</v>
      </c>
      <c r="K13" s="20"/>
      <c r="L13" s="20"/>
      <c r="M13" s="20"/>
      <c r="N13" s="277">
        <v>389189.8689</v>
      </c>
      <c r="O13" s="281">
        <v>2008</v>
      </c>
      <c r="P13" s="164">
        <f t="shared" si="0"/>
        <v>0.39999999999999997</v>
      </c>
      <c r="Q13" s="293">
        <v>0.35</v>
      </c>
      <c r="R13" s="293">
        <v>0.05</v>
      </c>
      <c r="S13" s="293">
        <v>0</v>
      </c>
      <c r="T13" s="293">
        <v>0.8</v>
      </c>
      <c r="U13" s="287" t="s">
        <v>136</v>
      </c>
    </row>
    <row r="14" spans="2:21" x14ac:dyDescent="0.3">
      <c r="B14" s="61">
        <v>8</v>
      </c>
      <c r="C14" s="12" t="s">
        <v>353</v>
      </c>
      <c r="D14" s="12" t="s">
        <v>133</v>
      </c>
      <c r="E14" s="12" t="s">
        <v>133</v>
      </c>
      <c r="F14" s="12" t="s">
        <v>134</v>
      </c>
      <c r="G14" s="20" t="s">
        <v>134</v>
      </c>
      <c r="H14" s="20" t="s">
        <v>133</v>
      </c>
      <c r="I14" s="20" t="s">
        <v>133</v>
      </c>
      <c r="J14" s="20" t="s">
        <v>133</v>
      </c>
      <c r="K14" s="20" t="s">
        <v>133</v>
      </c>
      <c r="L14" s="20" t="s">
        <v>133</v>
      </c>
      <c r="M14" s="20" t="s">
        <v>134</v>
      </c>
      <c r="N14" s="277">
        <v>695759.67999999993</v>
      </c>
      <c r="O14" s="281">
        <v>2008</v>
      </c>
      <c r="P14" s="164">
        <f t="shared" si="0"/>
        <v>0.39999999999999997</v>
      </c>
      <c r="Q14" s="293">
        <v>0.35</v>
      </c>
      <c r="R14" s="293">
        <v>0.05</v>
      </c>
      <c r="S14" s="293">
        <v>0</v>
      </c>
      <c r="T14" s="293">
        <v>1</v>
      </c>
      <c r="U14" s="287" t="s">
        <v>135</v>
      </c>
    </row>
    <row r="15" spans="2:21" ht="30" x14ac:dyDescent="0.3">
      <c r="B15" s="61">
        <v>9</v>
      </c>
      <c r="C15" s="12" t="s">
        <v>354</v>
      </c>
      <c r="D15" s="12" t="s">
        <v>133</v>
      </c>
      <c r="E15" s="12" t="s">
        <v>133</v>
      </c>
      <c r="F15" s="12" t="s">
        <v>134</v>
      </c>
      <c r="G15" s="20" t="s">
        <v>133</v>
      </c>
      <c r="H15" s="20" t="s">
        <v>134</v>
      </c>
      <c r="I15" s="20" t="s">
        <v>133</v>
      </c>
      <c r="J15" s="20" t="s">
        <v>134</v>
      </c>
      <c r="K15" s="20" t="s">
        <v>134</v>
      </c>
      <c r="L15" s="20" t="s">
        <v>134</v>
      </c>
      <c r="M15" s="20" t="s">
        <v>134</v>
      </c>
      <c r="N15" s="277">
        <v>486241.55649999995</v>
      </c>
      <c r="O15" s="281">
        <v>2008</v>
      </c>
      <c r="P15" s="164">
        <f t="shared" si="0"/>
        <v>0.42</v>
      </c>
      <c r="Q15" s="293">
        <v>0.38</v>
      </c>
      <c r="R15" s="293">
        <v>0.04</v>
      </c>
      <c r="S15" s="293">
        <v>0</v>
      </c>
      <c r="T15" s="293">
        <v>0.95</v>
      </c>
      <c r="U15" s="287" t="s">
        <v>135</v>
      </c>
    </row>
    <row r="16" spans="2:21" ht="30" x14ac:dyDescent="0.3">
      <c r="B16" s="61">
        <v>10</v>
      </c>
      <c r="C16" s="12" t="s">
        <v>355</v>
      </c>
      <c r="D16" s="12" t="s">
        <v>133</v>
      </c>
      <c r="E16" s="12" t="s">
        <v>133</v>
      </c>
      <c r="F16" s="12" t="s">
        <v>134</v>
      </c>
      <c r="G16" s="20" t="s">
        <v>134</v>
      </c>
      <c r="H16" s="20" t="s">
        <v>134</v>
      </c>
      <c r="I16" s="20" t="s">
        <v>134</v>
      </c>
      <c r="J16" s="20" t="s">
        <v>133</v>
      </c>
      <c r="K16" s="20" t="s">
        <v>133</v>
      </c>
      <c r="L16" s="20" t="s">
        <v>134</v>
      </c>
      <c r="M16" s="20" t="s">
        <v>134</v>
      </c>
      <c r="N16" s="277">
        <v>462773.14999999997</v>
      </c>
      <c r="O16" s="281">
        <v>2008</v>
      </c>
      <c r="P16" s="164">
        <f t="shared" si="0"/>
        <v>0.42</v>
      </c>
      <c r="Q16" s="293">
        <v>0.37</v>
      </c>
      <c r="R16" s="293">
        <v>0.05</v>
      </c>
      <c r="S16" s="293">
        <v>0</v>
      </c>
      <c r="T16" s="293">
        <v>0.95</v>
      </c>
      <c r="U16" s="287" t="s">
        <v>139</v>
      </c>
    </row>
    <row r="17" spans="2:21" ht="76.5" customHeight="1" x14ac:dyDescent="0.3">
      <c r="B17" s="61">
        <v>11</v>
      </c>
      <c r="C17" s="12" t="s">
        <v>356</v>
      </c>
      <c r="D17" s="12" t="s">
        <v>133</v>
      </c>
      <c r="E17" s="12" t="s">
        <v>133</v>
      </c>
      <c r="F17" s="12" t="s">
        <v>134</v>
      </c>
      <c r="G17" s="20" t="s">
        <v>134</v>
      </c>
      <c r="H17" s="20" t="s">
        <v>134</v>
      </c>
      <c r="I17" s="20" t="s">
        <v>134</v>
      </c>
      <c r="J17" s="20" t="s">
        <v>133</v>
      </c>
      <c r="K17" s="20" t="s">
        <v>134</v>
      </c>
      <c r="L17" s="20" t="s">
        <v>134</v>
      </c>
      <c r="M17" s="20" t="s">
        <v>134</v>
      </c>
      <c r="N17" s="277">
        <v>428178.37439999997</v>
      </c>
      <c r="O17" s="281">
        <v>2008</v>
      </c>
      <c r="P17" s="164">
        <f t="shared" si="0"/>
        <v>0.42</v>
      </c>
      <c r="Q17" s="293">
        <v>0.38</v>
      </c>
      <c r="R17" s="293">
        <v>0.04</v>
      </c>
      <c r="S17" s="293">
        <v>0</v>
      </c>
      <c r="T17" s="293">
        <v>0.95</v>
      </c>
      <c r="U17" s="287" t="s">
        <v>139</v>
      </c>
    </row>
    <row r="18" spans="2:21" x14ac:dyDescent="0.3">
      <c r="B18" s="61">
        <v>12</v>
      </c>
      <c r="C18" s="12" t="s">
        <v>357</v>
      </c>
      <c r="D18" s="12" t="s">
        <v>133</v>
      </c>
      <c r="E18" s="12" t="s">
        <v>134</v>
      </c>
      <c r="F18" s="12" t="s">
        <v>134</v>
      </c>
      <c r="G18" s="20" t="s">
        <v>134</v>
      </c>
      <c r="H18" s="20" t="s">
        <v>134</v>
      </c>
      <c r="I18" s="20" t="s">
        <v>133</v>
      </c>
      <c r="J18" s="20" t="s">
        <v>134</v>
      </c>
      <c r="K18" s="20" t="s">
        <v>134</v>
      </c>
      <c r="L18" s="20" t="s">
        <v>134</v>
      </c>
      <c r="M18" s="20" t="s">
        <v>134</v>
      </c>
      <c r="N18" s="277">
        <v>779452.38</v>
      </c>
      <c r="O18" s="281">
        <v>2008</v>
      </c>
      <c r="P18" s="164">
        <f t="shared" si="0"/>
        <v>0.52</v>
      </c>
      <c r="Q18" s="293">
        <v>0.52</v>
      </c>
      <c r="R18" s="293">
        <v>0</v>
      </c>
      <c r="S18" s="293">
        <v>0</v>
      </c>
      <c r="T18" s="293">
        <v>0.95</v>
      </c>
      <c r="U18" s="287" t="s">
        <v>135</v>
      </c>
    </row>
    <row r="19" spans="2:21" ht="30" x14ac:dyDescent="0.3">
      <c r="B19" s="61">
        <v>13</v>
      </c>
      <c r="C19" s="12" t="s">
        <v>358</v>
      </c>
      <c r="D19" s="12" t="s">
        <v>133</v>
      </c>
      <c r="E19" s="12" t="s">
        <v>134</v>
      </c>
      <c r="F19" s="12" t="s">
        <v>134</v>
      </c>
      <c r="G19" s="20" t="s">
        <v>134</v>
      </c>
      <c r="H19" s="20" t="s">
        <v>133</v>
      </c>
      <c r="I19" s="20" t="s">
        <v>133</v>
      </c>
      <c r="J19" s="20" t="s">
        <v>133</v>
      </c>
      <c r="K19" s="20" t="s">
        <v>133</v>
      </c>
      <c r="L19" s="20" t="s">
        <v>134</v>
      </c>
      <c r="M19" s="20" t="s">
        <v>134</v>
      </c>
      <c r="N19" s="277">
        <v>1028537.23</v>
      </c>
      <c r="O19" s="281">
        <v>2008</v>
      </c>
      <c r="P19" s="164">
        <f t="shared" si="0"/>
        <v>0.6</v>
      </c>
      <c r="Q19" s="293">
        <v>0.6</v>
      </c>
      <c r="R19" s="293">
        <v>0</v>
      </c>
      <c r="S19" s="293">
        <v>0</v>
      </c>
      <c r="T19" s="293">
        <v>0.95</v>
      </c>
      <c r="U19" s="287" t="s">
        <v>139</v>
      </c>
    </row>
    <row r="20" spans="2:21" ht="30" x14ac:dyDescent="0.3">
      <c r="B20" s="61">
        <v>14</v>
      </c>
      <c r="C20" s="12" t="s">
        <v>359</v>
      </c>
      <c r="D20" s="12" t="s">
        <v>133</v>
      </c>
      <c r="E20" s="12"/>
      <c r="F20" s="12" t="s">
        <v>134</v>
      </c>
      <c r="G20" s="20" t="s">
        <v>134</v>
      </c>
      <c r="H20" s="20" t="s">
        <v>134</v>
      </c>
      <c r="I20" s="20" t="s">
        <v>134</v>
      </c>
      <c r="J20" s="20" t="s">
        <v>134</v>
      </c>
      <c r="K20" s="20" t="s">
        <v>134</v>
      </c>
      <c r="L20" s="20" t="s">
        <v>133</v>
      </c>
      <c r="M20" s="20" t="s">
        <v>133</v>
      </c>
      <c r="N20" s="277">
        <v>350757.91449999996</v>
      </c>
      <c r="O20" s="282">
        <v>2008</v>
      </c>
      <c r="P20" s="164">
        <f t="shared" si="0"/>
        <v>0.65</v>
      </c>
      <c r="Q20" s="271">
        <v>0.6</v>
      </c>
      <c r="R20" s="271">
        <v>0.05</v>
      </c>
      <c r="S20" s="43">
        <v>0</v>
      </c>
      <c r="T20" s="43">
        <v>0.95</v>
      </c>
      <c r="U20" s="287" t="s">
        <v>136</v>
      </c>
    </row>
    <row r="21" spans="2:21" ht="25.5" x14ac:dyDescent="0.3">
      <c r="B21" s="61">
        <v>15</v>
      </c>
      <c r="C21" s="274" t="s">
        <v>360</v>
      </c>
      <c r="D21" s="12" t="s">
        <v>133</v>
      </c>
      <c r="E21" s="12" t="s">
        <v>133</v>
      </c>
      <c r="F21" s="283" t="s">
        <v>134</v>
      </c>
      <c r="G21" s="20" t="s">
        <v>133</v>
      </c>
      <c r="H21" s="20" t="s">
        <v>134</v>
      </c>
      <c r="I21" s="20" t="s">
        <v>133</v>
      </c>
      <c r="J21" s="20" t="s">
        <v>134</v>
      </c>
      <c r="K21" s="20" t="s">
        <v>133</v>
      </c>
      <c r="L21" s="20" t="s">
        <v>134</v>
      </c>
      <c r="M21" s="20" t="s">
        <v>133</v>
      </c>
      <c r="N21" s="284">
        <v>289.38</v>
      </c>
      <c r="O21" s="276">
        <v>2008</v>
      </c>
      <c r="P21" s="164">
        <f t="shared" si="0"/>
        <v>0.6</v>
      </c>
      <c r="Q21" s="293">
        <v>0.48</v>
      </c>
      <c r="R21" s="293">
        <v>0.12</v>
      </c>
      <c r="S21" s="293">
        <v>0</v>
      </c>
      <c r="T21" s="293">
        <v>0.95</v>
      </c>
      <c r="U21" s="287" t="s">
        <v>136</v>
      </c>
    </row>
    <row r="22" spans="2:21" ht="25.5" x14ac:dyDescent="0.3">
      <c r="B22" s="61">
        <v>16</v>
      </c>
      <c r="C22" s="274" t="s">
        <v>361</v>
      </c>
      <c r="D22" s="12" t="s">
        <v>133</v>
      </c>
      <c r="E22" s="12" t="s">
        <v>133</v>
      </c>
      <c r="F22" s="283" t="s">
        <v>134</v>
      </c>
      <c r="G22" s="20" t="s">
        <v>133</v>
      </c>
      <c r="H22" s="20" t="s">
        <v>134</v>
      </c>
      <c r="I22" s="20" t="s">
        <v>133</v>
      </c>
      <c r="J22" s="20" t="s">
        <v>134</v>
      </c>
      <c r="K22" s="20" t="s">
        <v>134</v>
      </c>
      <c r="L22" s="20" t="s">
        <v>134</v>
      </c>
      <c r="M22" s="20" t="s">
        <v>134</v>
      </c>
      <c r="N22" s="284">
        <v>579.16300000000001</v>
      </c>
      <c r="O22" s="276">
        <v>2008</v>
      </c>
      <c r="P22" s="164">
        <f t="shared" si="0"/>
        <v>0.6</v>
      </c>
      <c r="Q22" s="293">
        <v>0.48</v>
      </c>
      <c r="R22" s="293">
        <v>0.12</v>
      </c>
      <c r="S22" s="293">
        <v>0</v>
      </c>
      <c r="T22" s="293">
        <v>0.95</v>
      </c>
      <c r="U22" s="287" t="s">
        <v>136</v>
      </c>
    </row>
    <row r="23" spans="2:21" ht="25.5" x14ac:dyDescent="0.3">
      <c r="B23" s="61">
        <v>17</v>
      </c>
      <c r="C23" s="274" t="s">
        <v>362</v>
      </c>
      <c r="D23" s="12" t="s">
        <v>133</v>
      </c>
      <c r="E23" s="12" t="s">
        <v>133</v>
      </c>
      <c r="F23" s="283" t="s">
        <v>134</v>
      </c>
      <c r="G23" s="20" t="s">
        <v>133</v>
      </c>
      <c r="H23" s="20" t="s">
        <v>134</v>
      </c>
      <c r="I23" s="20" t="s">
        <v>133</v>
      </c>
      <c r="J23" s="20" t="s">
        <v>134</v>
      </c>
      <c r="K23" s="20" t="s">
        <v>134</v>
      </c>
      <c r="L23" s="20" t="s">
        <v>134</v>
      </c>
      <c r="M23" s="20" t="s">
        <v>134</v>
      </c>
      <c r="N23" s="284">
        <v>580.30899999999997</v>
      </c>
      <c r="O23" s="276">
        <v>2008</v>
      </c>
      <c r="P23" s="164">
        <f t="shared" si="0"/>
        <v>0.6</v>
      </c>
      <c r="Q23" s="293">
        <v>0.48</v>
      </c>
      <c r="R23" s="293">
        <v>0.12</v>
      </c>
      <c r="S23" s="293">
        <v>0</v>
      </c>
      <c r="T23" s="293">
        <v>0.95</v>
      </c>
      <c r="U23" s="287" t="s">
        <v>136</v>
      </c>
    </row>
    <row r="24" spans="2:21" ht="25.5" x14ac:dyDescent="0.3">
      <c r="B24" s="61">
        <v>18</v>
      </c>
      <c r="C24" s="274" t="s">
        <v>363</v>
      </c>
      <c r="D24" s="12" t="s">
        <v>133</v>
      </c>
      <c r="E24" s="12" t="s">
        <v>133</v>
      </c>
      <c r="F24" s="283" t="s">
        <v>134</v>
      </c>
      <c r="G24" s="20" t="s">
        <v>133</v>
      </c>
      <c r="H24" s="20" t="s">
        <v>134</v>
      </c>
      <c r="I24" s="20" t="s">
        <v>133</v>
      </c>
      <c r="J24" s="20" t="s">
        <v>133</v>
      </c>
      <c r="K24" s="20" t="s">
        <v>133</v>
      </c>
      <c r="L24" s="20" t="s">
        <v>133</v>
      </c>
      <c r="M24" s="20" t="s">
        <v>134</v>
      </c>
      <c r="N24" s="284">
        <v>888.96500000000003</v>
      </c>
      <c r="O24" s="276">
        <v>2008</v>
      </c>
      <c r="P24" s="164">
        <f t="shared" si="0"/>
        <v>0.6</v>
      </c>
      <c r="Q24" s="293">
        <v>0.48</v>
      </c>
      <c r="R24" s="293">
        <v>0.12</v>
      </c>
      <c r="S24" s="293">
        <v>0</v>
      </c>
      <c r="T24" s="293">
        <v>0.95</v>
      </c>
      <c r="U24" s="287" t="s">
        <v>136</v>
      </c>
    </row>
    <row r="25" spans="2:21" x14ac:dyDescent="0.3">
      <c r="B25" s="61">
        <v>19</v>
      </c>
      <c r="C25" s="12" t="s">
        <v>364</v>
      </c>
      <c r="D25" s="16" t="s">
        <v>133</v>
      </c>
      <c r="E25" s="16" t="s">
        <v>134</v>
      </c>
      <c r="F25" s="16" t="s">
        <v>134</v>
      </c>
      <c r="G25" s="20" t="s">
        <v>134</v>
      </c>
      <c r="H25" s="20" t="s">
        <v>134</v>
      </c>
      <c r="I25" s="20" t="s">
        <v>133</v>
      </c>
      <c r="J25" s="20" t="s">
        <v>134</v>
      </c>
      <c r="K25" s="20" t="s">
        <v>134</v>
      </c>
      <c r="L25" s="20" t="s">
        <v>134</v>
      </c>
      <c r="M25" s="20" t="s">
        <v>134</v>
      </c>
      <c r="N25" s="277">
        <v>2068785.4879999999</v>
      </c>
      <c r="O25" s="282">
        <v>2009</v>
      </c>
      <c r="P25" s="164">
        <f t="shared" si="0"/>
        <v>0.38</v>
      </c>
      <c r="Q25" s="295">
        <v>0.38</v>
      </c>
      <c r="R25" s="295">
        <v>0</v>
      </c>
      <c r="S25" s="293">
        <v>0</v>
      </c>
      <c r="T25" s="293">
        <v>1</v>
      </c>
      <c r="U25" s="287" t="s">
        <v>138</v>
      </c>
    </row>
    <row r="26" spans="2:21" ht="45" x14ac:dyDescent="0.3">
      <c r="B26" s="11">
        <v>20</v>
      </c>
      <c r="C26" s="285" t="s">
        <v>365</v>
      </c>
      <c r="D26" s="16" t="s">
        <v>133</v>
      </c>
      <c r="E26" s="16" t="s">
        <v>133</v>
      </c>
      <c r="F26" s="16" t="s">
        <v>134</v>
      </c>
      <c r="G26" s="20" t="s">
        <v>134</v>
      </c>
      <c r="H26" s="20" t="s">
        <v>134</v>
      </c>
      <c r="I26" s="20" t="s">
        <v>133</v>
      </c>
      <c r="J26" s="20" t="s">
        <v>134</v>
      </c>
      <c r="K26" s="20" t="s">
        <v>134</v>
      </c>
      <c r="L26" s="20" t="s">
        <v>134</v>
      </c>
      <c r="M26" s="20" t="s">
        <v>134</v>
      </c>
      <c r="N26" s="277">
        <v>548149.09309999994</v>
      </c>
      <c r="O26" s="282">
        <v>2009</v>
      </c>
      <c r="P26" s="164">
        <f t="shared" si="0"/>
        <v>1</v>
      </c>
      <c r="Q26" s="295">
        <v>1</v>
      </c>
      <c r="R26" s="295">
        <v>0</v>
      </c>
      <c r="S26" s="293">
        <v>0</v>
      </c>
      <c r="T26" s="293">
        <v>1</v>
      </c>
      <c r="U26" s="287" t="s">
        <v>138</v>
      </c>
    </row>
    <row r="27" spans="2:21" ht="30" x14ac:dyDescent="0.3">
      <c r="B27" s="11">
        <v>21</v>
      </c>
      <c r="C27" s="285" t="s">
        <v>366</v>
      </c>
      <c r="D27" s="16" t="s">
        <v>133</v>
      </c>
      <c r="E27" s="16" t="s">
        <v>133</v>
      </c>
      <c r="F27" s="16" t="s">
        <v>134</v>
      </c>
      <c r="G27" s="20" t="s">
        <v>134</v>
      </c>
      <c r="H27" s="20" t="s">
        <v>134</v>
      </c>
      <c r="I27" s="20" t="s">
        <v>133</v>
      </c>
      <c r="J27" s="20" t="s">
        <v>134</v>
      </c>
      <c r="K27" s="20" t="s">
        <v>134</v>
      </c>
      <c r="L27" s="20" t="s">
        <v>134</v>
      </c>
      <c r="M27" s="20" t="s">
        <v>134</v>
      </c>
      <c r="N27" s="277">
        <v>351945.0466</v>
      </c>
      <c r="O27" s="282">
        <v>2009</v>
      </c>
      <c r="P27" s="164">
        <f t="shared" si="0"/>
        <v>0.65</v>
      </c>
      <c r="Q27" s="295">
        <v>0.65</v>
      </c>
      <c r="R27" s="271">
        <v>0</v>
      </c>
      <c r="S27" s="43">
        <v>0</v>
      </c>
      <c r="T27" s="293">
        <v>0.95</v>
      </c>
      <c r="U27" s="287" t="s">
        <v>135</v>
      </c>
    </row>
    <row r="28" spans="2:21" ht="30" x14ac:dyDescent="0.3">
      <c r="B28" s="11">
        <v>22</v>
      </c>
      <c r="C28" s="285" t="s">
        <v>367</v>
      </c>
      <c r="D28" s="16" t="s">
        <v>133</v>
      </c>
      <c r="E28" s="16" t="s">
        <v>134</v>
      </c>
      <c r="F28" s="16" t="s">
        <v>134</v>
      </c>
      <c r="G28" s="20" t="s">
        <v>134</v>
      </c>
      <c r="H28" s="20" t="s">
        <v>134</v>
      </c>
      <c r="I28" s="20" t="s">
        <v>133</v>
      </c>
      <c r="J28" s="20" t="s">
        <v>134</v>
      </c>
      <c r="K28" s="20" t="s">
        <v>133</v>
      </c>
      <c r="L28" s="20" t="s">
        <v>134</v>
      </c>
      <c r="M28" s="20" t="s">
        <v>134</v>
      </c>
      <c r="N28" s="277">
        <v>1336593.9937</v>
      </c>
      <c r="O28" s="281">
        <v>2010</v>
      </c>
      <c r="P28" s="164">
        <f t="shared" si="0"/>
        <v>0.4</v>
      </c>
      <c r="Q28" s="295">
        <v>0.4</v>
      </c>
      <c r="R28" s="295">
        <v>0</v>
      </c>
      <c r="S28" s="293">
        <v>0</v>
      </c>
      <c r="T28" s="293">
        <v>0.95</v>
      </c>
      <c r="U28" s="287" t="s">
        <v>138</v>
      </c>
    </row>
    <row r="29" spans="2:21" ht="30" x14ac:dyDescent="0.3">
      <c r="B29" s="11">
        <v>23</v>
      </c>
      <c r="C29" s="285" t="s">
        <v>368</v>
      </c>
      <c r="D29" s="16" t="s">
        <v>133</v>
      </c>
      <c r="E29" s="16" t="s">
        <v>133</v>
      </c>
      <c r="F29" s="16" t="s">
        <v>134</v>
      </c>
      <c r="G29" s="20" t="s">
        <v>134</v>
      </c>
      <c r="H29" s="20" t="s">
        <v>133</v>
      </c>
      <c r="I29" s="20" t="s">
        <v>133</v>
      </c>
      <c r="J29" s="20" t="s">
        <v>134</v>
      </c>
      <c r="K29" s="20" t="s">
        <v>134</v>
      </c>
      <c r="L29" s="20" t="s">
        <v>134</v>
      </c>
      <c r="M29" s="20" t="s">
        <v>134</v>
      </c>
      <c r="N29" s="277">
        <v>240983.33</v>
      </c>
      <c r="O29" s="281">
        <v>2010</v>
      </c>
      <c r="P29" s="164">
        <f t="shared" si="0"/>
        <v>0.8</v>
      </c>
      <c r="Q29" s="295">
        <v>0.8</v>
      </c>
      <c r="R29" s="295">
        <v>0</v>
      </c>
      <c r="S29" s="293">
        <v>0</v>
      </c>
      <c r="T29" s="293">
        <v>0.75</v>
      </c>
      <c r="U29" s="287" t="s">
        <v>136</v>
      </c>
    </row>
    <row r="30" spans="2:21" ht="30" x14ac:dyDescent="0.3">
      <c r="B30" s="11">
        <v>24</v>
      </c>
      <c r="C30" s="285" t="s">
        <v>369</v>
      </c>
      <c r="D30" s="16" t="s">
        <v>133</v>
      </c>
      <c r="E30" s="16" t="s">
        <v>133</v>
      </c>
      <c r="F30" s="16" t="s">
        <v>134</v>
      </c>
      <c r="G30" s="20" t="s">
        <v>134</v>
      </c>
      <c r="H30" s="20" t="s">
        <v>134</v>
      </c>
      <c r="I30" s="20" t="s">
        <v>134</v>
      </c>
      <c r="J30" s="20" t="s">
        <v>133</v>
      </c>
      <c r="K30" s="20" t="s">
        <v>133</v>
      </c>
      <c r="L30" s="20" t="s">
        <v>133</v>
      </c>
      <c r="M30" s="20" t="s">
        <v>134</v>
      </c>
      <c r="N30" s="277">
        <v>7333761.0240999991</v>
      </c>
      <c r="O30" s="281">
        <v>2013</v>
      </c>
      <c r="P30" s="164">
        <f t="shared" si="0"/>
        <v>0.42</v>
      </c>
      <c r="Q30" s="295">
        <v>0.36</v>
      </c>
      <c r="R30" s="295">
        <v>0.06</v>
      </c>
      <c r="S30" s="293">
        <v>0</v>
      </c>
      <c r="T30" s="293">
        <v>1</v>
      </c>
      <c r="U30" s="287" t="s">
        <v>139</v>
      </c>
    </row>
    <row r="31" spans="2:21" ht="30" x14ac:dyDescent="0.3">
      <c r="B31" s="11">
        <v>25</v>
      </c>
      <c r="C31" s="285" t="s">
        <v>370</v>
      </c>
      <c r="D31" s="16" t="s">
        <v>133</v>
      </c>
      <c r="E31" s="16" t="s">
        <v>133</v>
      </c>
      <c r="F31" s="16" t="s">
        <v>134</v>
      </c>
      <c r="G31" s="20" t="s">
        <v>134</v>
      </c>
      <c r="H31" s="20" t="s">
        <v>134</v>
      </c>
      <c r="I31" s="20" t="s">
        <v>133</v>
      </c>
      <c r="J31" s="20" t="s">
        <v>133</v>
      </c>
      <c r="K31" s="20" t="s">
        <v>133</v>
      </c>
      <c r="L31" s="20" t="s">
        <v>133</v>
      </c>
      <c r="M31" s="20" t="s">
        <v>134</v>
      </c>
      <c r="N31" s="277">
        <v>319049.93609999999</v>
      </c>
      <c r="O31" s="281">
        <v>2013</v>
      </c>
      <c r="P31" s="164"/>
      <c r="Q31" s="295">
        <v>0.43</v>
      </c>
      <c r="R31" s="295">
        <v>0.02</v>
      </c>
      <c r="S31" s="293">
        <v>0</v>
      </c>
      <c r="T31" s="293">
        <v>0.95</v>
      </c>
      <c r="U31" s="287" t="s">
        <v>136</v>
      </c>
    </row>
    <row r="32" spans="2:21" x14ac:dyDescent="0.3">
      <c r="B32" s="15">
        <v>26</v>
      </c>
      <c r="C32" s="285" t="s">
        <v>371</v>
      </c>
      <c r="D32" s="16" t="s">
        <v>133</v>
      </c>
      <c r="E32" s="16" t="s">
        <v>133</v>
      </c>
      <c r="F32" s="16" t="s">
        <v>134</v>
      </c>
      <c r="G32" s="267" t="s">
        <v>134</v>
      </c>
      <c r="H32" s="267" t="s">
        <v>134</v>
      </c>
      <c r="I32" s="267" t="s">
        <v>134</v>
      </c>
      <c r="J32" s="267" t="s">
        <v>133</v>
      </c>
      <c r="K32" s="267" t="s">
        <v>134</v>
      </c>
      <c r="L32" s="267" t="s">
        <v>133</v>
      </c>
      <c r="M32" s="267" t="s">
        <v>134</v>
      </c>
      <c r="N32" s="277">
        <v>423045</v>
      </c>
      <c r="O32" s="282">
        <v>2013</v>
      </c>
      <c r="P32" s="164"/>
      <c r="Q32" s="295">
        <v>0.6</v>
      </c>
      <c r="R32" s="295">
        <v>0.05</v>
      </c>
      <c r="S32" s="293">
        <v>0</v>
      </c>
      <c r="T32" s="293">
        <v>0.85</v>
      </c>
      <c r="U32" s="287" t="s">
        <v>136</v>
      </c>
    </row>
    <row r="33" spans="2:21" ht="30" x14ac:dyDescent="0.3">
      <c r="B33" s="15">
        <v>27</v>
      </c>
      <c r="C33" s="285" t="s">
        <v>372</v>
      </c>
      <c r="D33" s="16" t="s">
        <v>133</v>
      </c>
      <c r="E33" s="16" t="s">
        <v>133</v>
      </c>
      <c r="F33" s="16" t="s">
        <v>134</v>
      </c>
      <c r="G33" s="267" t="s">
        <v>134</v>
      </c>
      <c r="H33" s="267" t="s">
        <v>134</v>
      </c>
      <c r="I33" s="267" t="s">
        <v>133</v>
      </c>
      <c r="J33" s="267" t="s">
        <v>134</v>
      </c>
      <c r="K33" s="267" t="s">
        <v>134</v>
      </c>
      <c r="L33" s="267" t="s">
        <v>133</v>
      </c>
      <c r="M33" s="267" t="s">
        <v>134</v>
      </c>
      <c r="N33" s="277">
        <v>230860</v>
      </c>
      <c r="O33" s="281">
        <v>2014</v>
      </c>
      <c r="P33" s="164"/>
      <c r="Q33" s="295">
        <v>0.45</v>
      </c>
      <c r="R33" s="295">
        <v>0.1</v>
      </c>
      <c r="S33" s="293">
        <v>0</v>
      </c>
      <c r="T33" s="293">
        <v>1</v>
      </c>
      <c r="U33" s="287" t="s">
        <v>137</v>
      </c>
    </row>
    <row r="34" spans="2:21" ht="30" x14ac:dyDescent="0.3">
      <c r="B34" s="15">
        <v>28</v>
      </c>
      <c r="C34" s="285" t="s">
        <v>373</v>
      </c>
      <c r="D34" s="16" t="s">
        <v>133</v>
      </c>
      <c r="E34" s="16" t="s">
        <v>134</v>
      </c>
      <c r="F34" s="16" t="s">
        <v>134</v>
      </c>
      <c r="G34" s="267" t="s">
        <v>133</v>
      </c>
      <c r="H34" s="267" t="s">
        <v>134</v>
      </c>
      <c r="I34" s="267" t="s">
        <v>133</v>
      </c>
      <c r="J34" s="267" t="s">
        <v>134</v>
      </c>
      <c r="K34" s="267" t="s">
        <v>134</v>
      </c>
      <c r="L34" s="267" t="s">
        <v>133</v>
      </c>
      <c r="M34" s="267" t="s">
        <v>134</v>
      </c>
      <c r="N34" s="277">
        <v>589542.65999999992</v>
      </c>
      <c r="O34" s="281">
        <v>2014</v>
      </c>
      <c r="P34" s="164"/>
      <c r="Q34" s="295">
        <v>1</v>
      </c>
      <c r="R34" s="295">
        <v>0</v>
      </c>
      <c r="S34" s="293">
        <v>0</v>
      </c>
      <c r="T34" s="293">
        <v>1</v>
      </c>
      <c r="U34" s="287" t="s">
        <v>136</v>
      </c>
    </row>
    <row r="35" spans="2:21" ht="38.25" x14ac:dyDescent="0.3">
      <c r="B35" s="15">
        <v>29</v>
      </c>
      <c r="C35" s="286" t="s">
        <v>374</v>
      </c>
      <c r="D35" s="12" t="s">
        <v>133</v>
      </c>
      <c r="E35" s="12" t="s">
        <v>133</v>
      </c>
      <c r="F35" s="283" t="s">
        <v>134</v>
      </c>
      <c r="G35" s="267" t="s">
        <v>133</v>
      </c>
      <c r="H35" s="267" t="s">
        <v>134</v>
      </c>
      <c r="I35" s="267" t="s">
        <v>133</v>
      </c>
      <c r="J35" s="287" t="s">
        <v>134</v>
      </c>
      <c r="K35" s="267" t="s">
        <v>134</v>
      </c>
      <c r="L35" s="267" t="s">
        <v>134</v>
      </c>
      <c r="M35" s="267" t="s">
        <v>134</v>
      </c>
      <c r="N35" s="277">
        <v>309.839</v>
      </c>
      <c r="O35" s="276">
        <v>2015</v>
      </c>
      <c r="P35" s="164"/>
      <c r="Q35" s="293">
        <v>0.48</v>
      </c>
      <c r="R35" s="293">
        <v>0.12</v>
      </c>
      <c r="S35" s="293">
        <v>0</v>
      </c>
      <c r="T35" s="293">
        <v>0.95</v>
      </c>
      <c r="U35" s="287" t="s">
        <v>136</v>
      </c>
    </row>
    <row r="36" spans="2:21" ht="30" x14ac:dyDescent="0.3">
      <c r="B36" s="15">
        <v>31</v>
      </c>
      <c r="C36" s="285" t="s">
        <v>375</v>
      </c>
      <c r="D36" s="16" t="s">
        <v>133</v>
      </c>
      <c r="E36" s="16" t="s">
        <v>133</v>
      </c>
      <c r="F36" s="16" t="s">
        <v>134</v>
      </c>
      <c r="G36" s="267" t="s">
        <v>134</v>
      </c>
      <c r="H36" s="267" t="s">
        <v>134</v>
      </c>
      <c r="I36" s="287" t="s">
        <v>134</v>
      </c>
      <c r="J36" s="267" t="s">
        <v>133</v>
      </c>
      <c r="K36" s="267" t="s">
        <v>134</v>
      </c>
      <c r="L36" s="267" t="s">
        <v>134</v>
      </c>
      <c r="M36" s="267" t="s">
        <v>134</v>
      </c>
      <c r="N36" s="277">
        <v>2510900</v>
      </c>
      <c r="O36" s="281">
        <v>2015</v>
      </c>
      <c r="P36" s="164"/>
      <c r="Q36" s="295">
        <v>0.4</v>
      </c>
      <c r="R36" s="295">
        <v>0.1</v>
      </c>
      <c r="S36" s="293">
        <v>0</v>
      </c>
      <c r="T36" s="293">
        <v>1</v>
      </c>
      <c r="U36" s="287" t="s">
        <v>137</v>
      </c>
    </row>
    <row r="37" spans="2:21" ht="45" x14ac:dyDescent="0.3">
      <c r="B37" s="15">
        <v>31</v>
      </c>
      <c r="C37" s="285" t="s">
        <v>376</v>
      </c>
      <c r="D37" s="16" t="s">
        <v>133</v>
      </c>
      <c r="E37" s="16" t="s">
        <v>134</v>
      </c>
      <c r="F37" s="16" t="s">
        <v>134</v>
      </c>
      <c r="G37" s="267" t="s">
        <v>134</v>
      </c>
      <c r="H37" s="267" t="s">
        <v>134</v>
      </c>
      <c r="I37" s="287" t="s">
        <v>134</v>
      </c>
      <c r="J37" s="267" t="s">
        <v>133</v>
      </c>
      <c r="K37" s="267" t="s">
        <v>133</v>
      </c>
      <c r="L37" s="267" t="s">
        <v>133</v>
      </c>
      <c r="M37" s="267" t="s">
        <v>134</v>
      </c>
      <c r="N37" s="277">
        <v>579347.37069999997</v>
      </c>
      <c r="O37" s="281">
        <v>2015</v>
      </c>
      <c r="P37" s="164"/>
      <c r="Q37" s="295">
        <v>0.34</v>
      </c>
      <c r="R37" s="295">
        <v>0.08</v>
      </c>
      <c r="S37" s="293">
        <v>0</v>
      </c>
      <c r="T37" s="293">
        <v>1</v>
      </c>
      <c r="U37" s="287" t="s">
        <v>137</v>
      </c>
    </row>
    <row r="38" spans="2:21" ht="45" x14ac:dyDescent="0.3">
      <c r="B38" s="15">
        <v>32</v>
      </c>
      <c r="C38" s="285" t="s">
        <v>377</v>
      </c>
      <c r="D38" s="16" t="s">
        <v>133</v>
      </c>
      <c r="E38" s="16" t="s">
        <v>133</v>
      </c>
      <c r="F38" s="16" t="s">
        <v>134</v>
      </c>
      <c r="G38" s="267" t="s">
        <v>134</v>
      </c>
      <c r="H38" s="267" t="s">
        <v>134</v>
      </c>
      <c r="I38" s="3" t="s">
        <v>134</v>
      </c>
      <c r="J38" s="267" t="s">
        <v>133</v>
      </c>
      <c r="K38" s="267" t="s">
        <v>134</v>
      </c>
      <c r="L38" s="267" t="s">
        <v>134</v>
      </c>
      <c r="M38" s="267" t="s">
        <v>134</v>
      </c>
      <c r="N38" s="277">
        <v>1612450</v>
      </c>
      <c r="O38" s="281">
        <v>2015</v>
      </c>
      <c r="P38" s="164"/>
      <c r="Q38" s="295">
        <v>0.34</v>
      </c>
      <c r="R38" s="295">
        <v>0.08</v>
      </c>
      <c r="S38" s="293">
        <v>0</v>
      </c>
      <c r="T38" s="293">
        <v>1</v>
      </c>
      <c r="U38" s="287" t="s">
        <v>137</v>
      </c>
    </row>
    <row r="39" spans="2:21" ht="30" x14ac:dyDescent="0.3">
      <c r="B39" s="15">
        <v>33</v>
      </c>
      <c r="C39" s="285" t="s">
        <v>378</v>
      </c>
      <c r="D39" s="16" t="s">
        <v>133</v>
      </c>
      <c r="E39" s="16" t="s">
        <v>133</v>
      </c>
      <c r="F39" s="16" t="s">
        <v>134</v>
      </c>
      <c r="G39" s="267" t="s">
        <v>134</v>
      </c>
      <c r="H39" s="267" t="s">
        <v>134</v>
      </c>
      <c r="I39" s="267" t="s">
        <v>133</v>
      </c>
      <c r="J39" s="267" t="s">
        <v>134</v>
      </c>
      <c r="K39" s="267" t="s">
        <v>134</v>
      </c>
      <c r="L39" s="267" t="s">
        <v>133</v>
      </c>
      <c r="M39" s="267" t="s">
        <v>134</v>
      </c>
      <c r="N39" s="277">
        <v>806742.88799999992</v>
      </c>
      <c r="O39" s="281">
        <v>2015</v>
      </c>
      <c r="P39" s="164"/>
      <c r="Q39" s="295">
        <v>0.13</v>
      </c>
      <c r="R39" s="295">
        <v>0.02</v>
      </c>
      <c r="S39" s="293">
        <v>0</v>
      </c>
      <c r="T39" s="293">
        <v>1</v>
      </c>
      <c r="U39" s="287" t="s">
        <v>137</v>
      </c>
    </row>
    <row r="40" spans="2:21" ht="30" x14ac:dyDescent="0.3">
      <c r="B40" s="15">
        <v>34</v>
      </c>
      <c r="C40" s="285" t="s">
        <v>379</v>
      </c>
      <c r="D40" s="16" t="s">
        <v>133</v>
      </c>
      <c r="E40" s="16" t="s">
        <v>133</v>
      </c>
      <c r="F40" s="16" t="s">
        <v>134</v>
      </c>
      <c r="G40" s="267" t="s">
        <v>134</v>
      </c>
      <c r="H40" s="267" t="s">
        <v>134</v>
      </c>
      <c r="I40" s="267" t="s">
        <v>134</v>
      </c>
      <c r="J40" s="267" t="s">
        <v>134</v>
      </c>
      <c r="K40" s="267" t="s">
        <v>134</v>
      </c>
      <c r="L40" s="267" t="s">
        <v>133</v>
      </c>
      <c r="M40" s="267" t="s">
        <v>134</v>
      </c>
      <c r="N40" s="277">
        <v>851637.77999999991</v>
      </c>
      <c r="O40" s="281">
        <v>2015</v>
      </c>
      <c r="P40" s="164"/>
      <c r="Q40" s="295">
        <v>0.3</v>
      </c>
      <c r="R40" s="295">
        <v>0.2</v>
      </c>
      <c r="S40" s="293">
        <v>0</v>
      </c>
      <c r="T40" s="293">
        <v>1</v>
      </c>
      <c r="U40" s="287" t="s">
        <v>137</v>
      </c>
    </row>
    <row r="41" spans="2:21" x14ac:dyDescent="0.3">
      <c r="B41" s="15">
        <v>35</v>
      </c>
      <c r="C41" s="285" t="s">
        <v>380</v>
      </c>
      <c r="D41" s="16" t="s">
        <v>133</v>
      </c>
      <c r="E41" s="16" t="s">
        <v>133</v>
      </c>
      <c r="F41" s="16" t="s">
        <v>134</v>
      </c>
      <c r="G41" s="267" t="s">
        <v>134</v>
      </c>
      <c r="H41" s="267" t="s">
        <v>134</v>
      </c>
      <c r="I41" s="267" t="s">
        <v>133</v>
      </c>
      <c r="J41" s="267" t="s">
        <v>133</v>
      </c>
      <c r="K41" s="267" t="s">
        <v>133</v>
      </c>
      <c r="L41" s="267" t="s">
        <v>133</v>
      </c>
      <c r="M41" s="267" t="s">
        <v>134</v>
      </c>
      <c r="N41" s="277">
        <v>761600</v>
      </c>
      <c r="O41" s="281">
        <v>2015</v>
      </c>
      <c r="P41" s="164"/>
      <c r="Q41" s="295">
        <v>0.2</v>
      </c>
      <c r="R41" s="295">
        <v>0.1</v>
      </c>
      <c r="S41" s="293">
        <v>0</v>
      </c>
      <c r="T41" s="293">
        <v>1</v>
      </c>
      <c r="U41" s="287" t="s">
        <v>137</v>
      </c>
    </row>
    <row r="42" spans="2:21" ht="45" x14ac:dyDescent="0.3">
      <c r="B42" s="15">
        <v>36</v>
      </c>
      <c r="C42" s="288" t="s">
        <v>381</v>
      </c>
      <c r="D42" s="16" t="s">
        <v>133</v>
      </c>
      <c r="E42" s="16" t="s">
        <v>134</v>
      </c>
      <c r="F42" s="16" t="s">
        <v>134</v>
      </c>
      <c r="G42" s="267" t="s">
        <v>134</v>
      </c>
      <c r="H42" s="267" t="s">
        <v>133</v>
      </c>
      <c r="I42" s="267" t="s">
        <v>134</v>
      </c>
      <c r="J42" s="267" t="s">
        <v>133</v>
      </c>
      <c r="K42" s="267" t="s">
        <v>133</v>
      </c>
      <c r="L42" s="267" t="s">
        <v>134</v>
      </c>
      <c r="M42" s="267" t="s">
        <v>134</v>
      </c>
      <c r="N42" s="289">
        <v>919438.32750000001</v>
      </c>
      <c r="O42" s="282">
        <v>2015</v>
      </c>
      <c r="P42" s="164"/>
      <c r="Q42" s="295">
        <v>0.35</v>
      </c>
      <c r="R42" s="295">
        <v>0</v>
      </c>
      <c r="S42" s="293">
        <v>0</v>
      </c>
      <c r="T42" s="293">
        <v>1</v>
      </c>
      <c r="U42" s="287" t="s">
        <v>137</v>
      </c>
    </row>
    <row r="43" spans="2:21" ht="38.25" x14ac:dyDescent="0.3">
      <c r="B43" s="15">
        <v>37</v>
      </c>
      <c r="C43" s="286" t="s">
        <v>374</v>
      </c>
      <c r="D43" s="12" t="s">
        <v>133</v>
      </c>
      <c r="E43" s="12" t="s">
        <v>133</v>
      </c>
      <c r="F43" s="12" t="s">
        <v>134</v>
      </c>
      <c r="G43" s="267" t="s">
        <v>133</v>
      </c>
      <c r="H43" s="267" t="s">
        <v>134</v>
      </c>
      <c r="I43" s="267" t="s">
        <v>133</v>
      </c>
      <c r="J43" s="267" t="s">
        <v>133</v>
      </c>
      <c r="K43" s="267" t="s">
        <v>134</v>
      </c>
      <c r="L43" s="267" t="s">
        <v>134</v>
      </c>
      <c r="M43" s="267" t="s">
        <v>134</v>
      </c>
      <c r="N43" s="284">
        <v>309.839</v>
      </c>
      <c r="O43" s="276">
        <v>2015</v>
      </c>
      <c r="P43" s="164">
        <f t="shared" si="0"/>
        <v>0.6</v>
      </c>
      <c r="Q43" s="293">
        <v>0.48</v>
      </c>
      <c r="R43" s="293">
        <v>0.12</v>
      </c>
      <c r="S43" s="293">
        <v>0</v>
      </c>
      <c r="T43" s="293">
        <v>1</v>
      </c>
      <c r="U43" s="287" t="s">
        <v>137</v>
      </c>
    </row>
    <row r="44" spans="2:21" ht="25.5" x14ac:dyDescent="0.3">
      <c r="B44" s="15">
        <v>38</v>
      </c>
      <c r="C44" s="286" t="s">
        <v>382</v>
      </c>
      <c r="D44" s="12" t="s">
        <v>133</v>
      </c>
      <c r="E44" s="12" t="s">
        <v>133</v>
      </c>
      <c r="F44" s="12" t="s">
        <v>134</v>
      </c>
      <c r="G44" s="267" t="s">
        <v>133</v>
      </c>
      <c r="H44" s="267" t="s">
        <v>134</v>
      </c>
      <c r="I44" s="267" t="s">
        <v>134</v>
      </c>
      <c r="J44" s="267" t="s">
        <v>133</v>
      </c>
      <c r="K44" s="267" t="s">
        <v>134</v>
      </c>
      <c r="L44" s="267" t="s">
        <v>134</v>
      </c>
      <c r="M44" s="267" t="s">
        <v>134</v>
      </c>
      <c r="N44" s="284">
        <v>822.9</v>
      </c>
      <c r="O44" s="276">
        <v>2015</v>
      </c>
      <c r="P44" s="270"/>
      <c r="Q44" s="293">
        <v>0.48</v>
      </c>
      <c r="R44" s="293">
        <v>0.12</v>
      </c>
      <c r="S44" s="293">
        <v>0</v>
      </c>
      <c r="T44" s="293">
        <v>1</v>
      </c>
      <c r="U44" s="287" t="s">
        <v>137</v>
      </c>
    </row>
    <row r="45" spans="2:21" ht="30.75" customHeight="1" x14ac:dyDescent="0.3">
      <c r="B45" s="15">
        <v>39</v>
      </c>
      <c r="C45" s="286" t="s">
        <v>383</v>
      </c>
      <c r="D45" s="12" t="s">
        <v>133</v>
      </c>
      <c r="E45" s="12" t="s">
        <v>133</v>
      </c>
      <c r="F45" s="12" t="s">
        <v>134</v>
      </c>
      <c r="G45" s="267" t="s">
        <v>133</v>
      </c>
      <c r="H45" s="267" t="s">
        <v>134</v>
      </c>
      <c r="I45" s="267" t="s">
        <v>134</v>
      </c>
      <c r="J45" s="267" t="s">
        <v>134</v>
      </c>
      <c r="K45" s="267" t="s">
        <v>133</v>
      </c>
      <c r="L45" s="267" t="s">
        <v>134</v>
      </c>
      <c r="M45" s="267" t="s">
        <v>134</v>
      </c>
      <c r="N45" s="284">
        <v>719.5</v>
      </c>
      <c r="O45" s="276">
        <v>2015</v>
      </c>
      <c r="P45" s="270"/>
      <c r="Q45" s="293">
        <v>0.42</v>
      </c>
      <c r="R45" s="293">
        <v>0.08</v>
      </c>
      <c r="S45" s="293">
        <v>0</v>
      </c>
      <c r="T45" s="293">
        <v>1</v>
      </c>
      <c r="U45" s="287" t="s">
        <v>137</v>
      </c>
    </row>
    <row r="46" spans="2:21" ht="25.5" x14ac:dyDescent="0.3">
      <c r="B46" s="15">
        <v>40</v>
      </c>
      <c r="C46" s="290" t="s">
        <v>384</v>
      </c>
      <c r="D46" s="16" t="s">
        <v>133</v>
      </c>
      <c r="E46" s="16" t="s">
        <v>133</v>
      </c>
      <c r="F46" s="16" t="s">
        <v>134</v>
      </c>
      <c r="G46" s="267" t="s">
        <v>133</v>
      </c>
      <c r="H46" s="267" t="s">
        <v>134</v>
      </c>
      <c r="I46" s="267" t="s">
        <v>133</v>
      </c>
      <c r="J46" s="267" t="s">
        <v>133</v>
      </c>
      <c r="K46" s="267" t="s">
        <v>134</v>
      </c>
      <c r="L46" s="267" t="s">
        <v>134</v>
      </c>
      <c r="M46" s="267" t="s">
        <v>133</v>
      </c>
      <c r="N46" s="291">
        <v>257.96300000000002</v>
      </c>
      <c r="O46" s="292">
        <v>2015</v>
      </c>
      <c r="P46" s="270"/>
      <c r="Q46" s="295">
        <v>0.42</v>
      </c>
      <c r="R46" s="295">
        <v>0.08</v>
      </c>
      <c r="S46" s="295">
        <v>0</v>
      </c>
      <c r="T46" s="295">
        <v>1</v>
      </c>
      <c r="U46" s="296" t="s">
        <v>137</v>
      </c>
    </row>
    <row r="47" spans="2:21" ht="30" x14ac:dyDescent="0.3">
      <c r="B47" s="15">
        <v>41</v>
      </c>
      <c r="C47" s="285" t="s">
        <v>385</v>
      </c>
      <c r="D47" s="12" t="s">
        <v>133</v>
      </c>
      <c r="E47" s="12" t="s">
        <v>134</v>
      </c>
      <c r="F47" s="12" t="s">
        <v>134</v>
      </c>
      <c r="G47" s="267" t="s">
        <v>133</v>
      </c>
      <c r="H47" s="267" t="s">
        <v>134</v>
      </c>
      <c r="I47" s="267" t="s">
        <v>133</v>
      </c>
      <c r="J47" s="267" t="s">
        <v>134</v>
      </c>
      <c r="K47" s="267" t="s">
        <v>134</v>
      </c>
      <c r="L47" s="267" t="s">
        <v>134</v>
      </c>
      <c r="M47" s="267" t="s">
        <v>134</v>
      </c>
      <c r="N47" s="284">
        <v>356.762</v>
      </c>
      <c r="O47" s="281">
        <v>2017</v>
      </c>
      <c r="P47" s="270"/>
      <c r="Q47" s="293">
        <v>0.75</v>
      </c>
      <c r="R47" s="293">
        <v>0</v>
      </c>
      <c r="S47" s="293">
        <v>0</v>
      </c>
      <c r="T47" s="293">
        <v>1</v>
      </c>
      <c r="U47" s="287" t="s">
        <v>137</v>
      </c>
    </row>
    <row r="48" spans="2:21" ht="30" x14ac:dyDescent="0.3">
      <c r="B48" s="15">
        <v>42</v>
      </c>
      <c r="C48" s="285" t="s">
        <v>386</v>
      </c>
      <c r="D48" s="16" t="s">
        <v>133</v>
      </c>
      <c r="E48" s="16" t="s">
        <v>134</v>
      </c>
      <c r="F48" s="16" t="s">
        <v>134</v>
      </c>
      <c r="G48" s="267" t="s">
        <v>134</v>
      </c>
      <c r="H48" s="267" t="s">
        <v>134</v>
      </c>
      <c r="I48" s="267" t="s">
        <v>133</v>
      </c>
      <c r="J48" s="267" t="s">
        <v>134</v>
      </c>
      <c r="K48" s="267" t="s">
        <v>133</v>
      </c>
      <c r="L48" s="267" t="s">
        <v>133</v>
      </c>
      <c r="M48" s="267" t="s">
        <v>134</v>
      </c>
      <c r="N48" s="277">
        <v>517650</v>
      </c>
      <c r="O48" s="281">
        <v>2017</v>
      </c>
      <c r="P48" s="270"/>
      <c r="Q48" s="295">
        <v>0.5</v>
      </c>
      <c r="R48" s="295">
        <v>0</v>
      </c>
      <c r="S48" s="293">
        <v>0</v>
      </c>
      <c r="T48" s="293">
        <v>1</v>
      </c>
      <c r="U48" s="287" t="s">
        <v>137</v>
      </c>
    </row>
    <row r="49" spans="2:21" ht="45" x14ac:dyDescent="0.3">
      <c r="B49" s="15">
        <v>43</v>
      </c>
      <c r="C49" s="285" t="s">
        <v>387</v>
      </c>
      <c r="D49" s="16" t="s">
        <v>133</v>
      </c>
      <c r="E49" s="16" t="s">
        <v>134</v>
      </c>
      <c r="F49" s="16" t="s">
        <v>134</v>
      </c>
      <c r="G49" s="267" t="s">
        <v>134</v>
      </c>
      <c r="H49" s="267" t="s">
        <v>134</v>
      </c>
      <c r="I49" s="267" t="s">
        <v>134</v>
      </c>
      <c r="J49" s="267" t="s">
        <v>133</v>
      </c>
      <c r="K49" s="267" t="s">
        <v>133</v>
      </c>
      <c r="L49" s="267" t="s">
        <v>133</v>
      </c>
      <c r="M49" s="267" t="s">
        <v>134</v>
      </c>
      <c r="N49" s="277">
        <v>764337</v>
      </c>
      <c r="O49" s="281">
        <v>2017</v>
      </c>
      <c r="P49" s="270"/>
      <c r="Q49" s="295">
        <v>0.45</v>
      </c>
      <c r="R49" s="295">
        <v>0</v>
      </c>
      <c r="S49" s="293">
        <v>0</v>
      </c>
      <c r="T49" s="293">
        <v>1</v>
      </c>
      <c r="U49" s="287" t="s">
        <v>137</v>
      </c>
    </row>
    <row r="50" spans="2:21" ht="30" x14ac:dyDescent="0.3">
      <c r="B50" s="15">
        <v>44</v>
      </c>
      <c r="C50" s="285" t="s">
        <v>388</v>
      </c>
      <c r="D50" s="16" t="s">
        <v>133</v>
      </c>
      <c r="E50" s="16" t="s">
        <v>134</v>
      </c>
      <c r="F50" s="16" t="s">
        <v>134</v>
      </c>
      <c r="G50" s="267" t="s">
        <v>133</v>
      </c>
      <c r="H50" s="267" t="s">
        <v>134</v>
      </c>
      <c r="I50" s="267" t="s">
        <v>133</v>
      </c>
      <c r="J50" s="267" t="s">
        <v>134</v>
      </c>
      <c r="K50" s="267" t="s">
        <v>134</v>
      </c>
      <c r="L50" s="267" t="s">
        <v>134</v>
      </c>
      <c r="M50" s="267" t="s">
        <v>134</v>
      </c>
      <c r="N50" s="277">
        <v>254185.19</v>
      </c>
      <c r="O50" s="281">
        <v>2017</v>
      </c>
      <c r="P50" s="270"/>
      <c r="Q50" s="295">
        <v>0.55000000000000004</v>
      </c>
      <c r="R50" s="295">
        <v>0</v>
      </c>
      <c r="S50" s="293">
        <v>0</v>
      </c>
      <c r="T50" s="293">
        <v>1</v>
      </c>
      <c r="U50" s="287" t="s">
        <v>137</v>
      </c>
    </row>
    <row r="51" spans="2:21" ht="30" x14ac:dyDescent="0.3">
      <c r="B51" s="15">
        <v>45</v>
      </c>
      <c r="C51" s="285" t="s">
        <v>389</v>
      </c>
      <c r="D51" s="16" t="s">
        <v>133</v>
      </c>
      <c r="E51" s="16" t="s">
        <v>134</v>
      </c>
      <c r="F51" s="16" t="s">
        <v>134</v>
      </c>
      <c r="G51" s="267" t="s">
        <v>134</v>
      </c>
      <c r="H51" s="267" t="s">
        <v>134</v>
      </c>
      <c r="I51" s="267" t="s">
        <v>134</v>
      </c>
      <c r="J51" s="267" t="s">
        <v>133</v>
      </c>
      <c r="K51" s="267" t="s">
        <v>134</v>
      </c>
      <c r="L51" s="267" t="s">
        <v>134</v>
      </c>
      <c r="M51" s="267" t="s">
        <v>134</v>
      </c>
      <c r="N51" s="277">
        <v>337624.42</v>
      </c>
      <c r="O51" s="281">
        <v>2017</v>
      </c>
      <c r="P51" s="270"/>
      <c r="Q51" s="295">
        <v>0.52</v>
      </c>
      <c r="R51" s="295">
        <v>0</v>
      </c>
      <c r="S51" s="293">
        <v>0</v>
      </c>
      <c r="T51" s="293">
        <v>1</v>
      </c>
      <c r="U51" s="287" t="s">
        <v>137</v>
      </c>
    </row>
    <row r="52" spans="2:21" ht="30" x14ac:dyDescent="0.3">
      <c r="B52" s="15">
        <v>46</v>
      </c>
      <c r="C52" s="285" t="s">
        <v>390</v>
      </c>
      <c r="D52" s="16" t="s">
        <v>133</v>
      </c>
      <c r="E52" s="16" t="s">
        <v>133</v>
      </c>
      <c r="F52" s="16" t="s">
        <v>134</v>
      </c>
      <c r="G52" s="267" t="s">
        <v>134</v>
      </c>
      <c r="H52" s="267" t="s">
        <v>134</v>
      </c>
      <c r="I52" s="267" t="s">
        <v>133</v>
      </c>
      <c r="J52" s="267" t="s">
        <v>133</v>
      </c>
      <c r="K52" s="267" t="s">
        <v>134</v>
      </c>
      <c r="L52" s="267" t="s">
        <v>134</v>
      </c>
      <c r="M52" s="267" t="s">
        <v>134</v>
      </c>
      <c r="N52" s="277">
        <v>339269</v>
      </c>
      <c r="O52" s="281">
        <v>2017</v>
      </c>
      <c r="P52" s="270"/>
      <c r="Q52" s="295">
        <v>0.5</v>
      </c>
      <c r="R52" s="295">
        <v>0</v>
      </c>
      <c r="S52" s="293">
        <v>0</v>
      </c>
      <c r="T52" s="293">
        <v>1</v>
      </c>
      <c r="U52" s="287" t="s">
        <v>137</v>
      </c>
    </row>
    <row r="53" spans="2:21" ht="45" x14ac:dyDescent="0.3">
      <c r="B53" s="15">
        <v>47</v>
      </c>
      <c r="C53" s="285" t="s">
        <v>391</v>
      </c>
      <c r="D53" s="16" t="s">
        <v>133</v>
      </c>
      <c r="E53" s="16" t="s">
        <v>134</v>
      </c>
      <c r="F53" s="16" t="s">
        <v>134</v>
      </c>
      <c r="G53" s="267" t="s">
        <v>134</v>
      </c>
      <c r="H53" s="267" t="s">
        <v>134</v>
      </c>
      <c r="I53" s="267" t="s">
        <v>133</v>
      </c>
      <c r="J53" s="267" t="s">
        <v>134</v>
      </c>
      <c r="K53" s="267" t="s">
        <v>134</v>
      </c>
      <c r="L53" s="267" t="s">
        <v>134</v>
      </c>
      <c r="M53" s="267" t="s">
        <v>134</v>
      </c>
      <c r="N53" s="277">
        <v>480188.8</v>
      </c>
      <c r="O53" s="281">
        <v>2018</v>
      </c>
      <c r="P53" s="270"/>
      <c r="Q53" s="295">
        <v>0.4</v>
      </c>
      <c r="R53" s="295">
        <v>0</v>
      </c>
      <c r="S53" s="293">
        <v>0</v>
      </c>
      <c r="T53" s="293">
        <v>1</v>
      </c>
      <c r="U53" s="287" t="s">
        <v>137</v>
      </c>
    </row>
    <row r="54" spans="2:21" ht="30" x14ac:dyDescent="0.3">
      <c r="B54" s="15">
        <v>48</v>
      </c>
      <c r="C54" s="285" t="s">
        <v>392</v>
      </c>
      <c r="D54" s="16" t="s">
        <v>133</v>
      </c>
      <c r="E54" s="16" t="s">
        <v>134</v>
      </c>
      <c r="F54" s="16" t="s">
        <v>134</v>
      </c>
      <c r="G54" s="267" t="s">
        <v>134</v>
      </c>
      <c r="H54" s="267" t="s">
        <v>134</v>
      </c>
      <c r="I54" s="267" t="s">
        <v>133</v>
      </c>
      <c r="J54" s="267" t="s">
        <v>134</v>
      </c>
      <c r="K54" s="267" t="s">
        <v>133</v>
      </c>
      <c r="L54" s="267" t="s">
        <v>134</v>
      </c>
      <c r="M54" s="267" t="s">
        <v>134</v>
      </c>
      <c r="N54" s="277">
        <v>553945</v>
      </c>
      <c r="O54" s="281">
        <v>2018</v>
      </c>
      <c r="P54" s="270"/>
      <c r="Q54" s="295">
        <v>1</v>
      </c>
      <c r="R54" s="295">
        <v>0</v>
      </c>
      <c r="S54" s="293">
        <v>0</v>
      </c>
      <c r="T54" s="293">
        <v>1</v>
      </c>
      <c r="U54" s="287" t="s">
        <v>137</v>
      </c>
    </row>
    <row r="55" spans="2:21" ht="45" x14ac:dyDescent="0.3">
      <c r="B55" s="15">
        <v>49</v>
      </c>
      <c r="C55" s="285" t="s">
        <v>393</v>
      </c>
      <c r="D55" s="16" t="s">
        <v>133</v>
      </c>
      <c r="E55" s="16" t="s">
        <v>134</v>
      </c>
      <c r="F55" s="16" t="s">
        <v>134</v>
      </c>
      <c r="G55" s="267" t="s">
        <v>134</v>
      </c>
      <c r="H55" s="267" t="s">
        <v>134</v>
      </c>
      <c r="I55" s="267" t="s">
        <v>133</v>
      </c>
      <c r="J55" s="267" t="s">
        <v>134</v>
      </c>
      <c r="K55" s="267" t="s">
        <v>134</v>
      </c>
      <c r="L55" s="267" t="s">
        <v>134</v>
      </c>
      <c r="M55" s="267" t="s">
        <v>134</v>
      </c>
      <c r="N55" s="277">
        <v>504560</v>
      </c>
      <c r="O55" s="281">
        <v>2018</v>
      </c>
      <c r="P55" s="270"/>
      <c r="Q55" s="295">
        <v>1</v>
      </c>
      <c r="R55" s="295">
        <v>0</v>
      </c>
      <c r="S55" s="293">
        <v>0</v>
      </c>
      <c r="T55" s="293">
        <v>1</v>
      </c>
      <c r="U55" s="287" t="s">
        <v>137</v>
      </c>
    </row>
    <row r="56" spans="2:21" ht="30" x14ac:dyDescent="0.3">
      <c r="B56" s="15">
        <v>50</v>
      </c>
      <c r="C56" s="285" t="s">
        <v>394</v>
      </c>
      <c r="D56" s="16" t="s">
        <v>133</v>
      </c>
      <c r="E56" s="16" t="s">
        <v>134</v>
      </c>
      <c r="F56" s="16" t="s">
        <v>134</v>
      </c>
      <c r="G56" s="267" t="s">
        <v>134</v>
      </c>
      <c r="H56" s="267" t="s">
        <v>134</v>
      </c>
      <c r="I56" s="267" t="s">
        <v>133</v>
      </c>
      <c r="J56" s="267" t="s">
        <v>134</v>
      </c>
      <c r="K56" s="267" t="s">
        <v>134</v>
      </c>
      <c r="L56" s="267" t="s">
        <v>134</v>
      </c>
      <c r="M56" s="267" t="s">
        <v>134</v>
      </c>
      <c r="N56" s="277">
        <v>1876822.9941999998</v>
      </c>
      <c r="O56" s="281">
        <v>2018</v>
      </c>
      <c r="P56" s="270"/>
      <c r="Q56" s="295">
        <v>0.45</v>
      </c>
      <c r="R56" s="295">
        <v>0</v>
      </c>
      <c r="S56" s="293">
        <v>0</v>
      </c>
      <c r="T56" s="293">
        <v>1</v>
      </c>
      <c r="U56" s="287" t="s">
        <v>137</v>
      </c>
    </row>
    <row r="57" spans="2:21" ht="30" x14ac:dyDescent="0.3">
      <c r="B57" s="15">
        <v>51</v>
      </c>
      <c r="C57" s="285" t="s">
        <v>395</v>
      </c>
      <c r="D57" s="16" t="s">
        <v>133</v>
      </c>
      <c r="E57" s="16" t="s">
        <v>133</v>
      </c>
      <c r="F57" s="16" t="s">
        <v>134</v>
      </c>
      <c r="G57" s="267" t="s">
        <v>133</v>
      </c>
      <c r="H57" s="267" t="s">
        <v>134</v>
      </c>
      <c r="I57" s="267" t="s">
        <v>133</v>
      </c>
      <c r="J57" s="267" t="s">
        <v>134</v>
      </c>
      <c r="K57" s="267" t="s">
        <v>133</v>
      </c>
      <c r="L57" s="267" t="s">
        <v>134</v>
      </c>
      <c r="M57" s="267" t="s">
        <v>134</v>
      </c>
      <c r="N57" s="277">
        <v>416500</v>
      </c>
      <c r="O57" s="281">
        <v>2018</v>
      </c>
      <c r="P57" s="270"/>
      <c r="Q57" s="295">
        <v>0.45</v>
      </c>
      <c r="R57" s="295">
        <v>0.1</v>
      </c>
      <c r="S57" s="293">
        <v>0</v>
      </c>
      <c r="T57" s="293">
        <v>1</v>
      </c>
      <c r="U57" s="287" t="s">
        <v>137</v>
      </c>
    </row>
    <row r="58" spans="2:21" ht="60" x14ac:dyDescent="0.3">
      <c r="B58" s="15">
        <v>52</v>
      </c>
      <c r="C58" s="285" t="s">
        <v>396</v>
      </c>
      <c r="D58" s="16" t="s">
        <v>133</v>
      </c>
      <c r="E58" s="16" t="s">
        <v>133</v>
      </c>
      <c r="F58" s="16" t="s">
        <v>134</v>
      </c>
      <c r="G58" s="267" t="s">
        <v>134</v>
      </c>
      <c r="H58" s="267" t="s">
        <v>133</v>
      </c>
      <c r="I58" s="267" t="s">
        <v>134</v>
      </c>
      <c r="J58" s="267" t="s">
        <v>133</v>
      </c>
      <c r="K58" s="267" t="s">
        <v>134</v>
      </c>
      <c r="L58" s="267" t="s">
        <v>134</v>
      </c>
      <c r="M58" s="267" t="s">
        <v>133</v>
      </c>
      <c r="N58" s="277">
        <v>296282.73709999997</v>
      </c>
      <c r="O58" s="281">
        <v>2018</v>
      </c>
      <c r="P58" s="270"/>
      <c r="Q58" s="295">
        <v>0.38</v>
      </c>
      <c r="R58" s="295">
        <v>0.04</v>
      </c>
      <c r="S58" s="293">
        <v>0</v>
      </c>
      <c r="T58" s="293">
        <v>1</v>
      </c>
      <c r="U58" s="287" t="s">
        <v>137</v>
      </c>
    </row>
    <row r="59" spans="2:21" ht="30" x14ac:dyDescent="0.3">
      <c r="B59" s="15">
        <v>53</v>
      </c>
      <c r="C59" s="288" t="s">
        <v>397</v>
      </c>
      <c r="D59" s="16" t="s">
        <v>133</v>
      </c>
      <c r="E59" s="16" t="s">
        <v>133</v>
      </c>
      <c r="F59" s="16" t="s">
        <v>134</v>
      </c>
      <c r="G59" s="267" t="s">
        <v>134</v>
      </c>
      <c r="H59" s="267" t="s">
        <v>134</v>
      </c>
      <c r="I59" s="267" t="s">
        <v>134</v>
      </c>
      <c r="J59" s="267" t="s">
        <v>133</v>
      </c>
      <c r="K59" s="267" t="s">
        <v>133</v>
      </c>
      <c r="L59" s="267" t="s">
        <v>134</v>
      </c>
      <c r="M59" s="267" t="s">
        <v>134</v>
      </c>
      <c r="N59" s="289">
        <v>238000</v>
      </c>
      <c r="O59" s="282">
        <v>2018</v>
      </c>
      <c r="P59" s="270"/>
      <c r="Q59" s="295">
        <v>0.6</v>
      </c>
      <c r="R59" s="295">
        <v>0.05</v>
      </c>
      <c r="S59" s="293">
        <v>0</v>
      </c>
      <c r="T59" s="293">
        <v>1</v>
      </c>
      <c r="U59" s="287" t="s">
        <v>137</v>
      </c>
    </row>
    <row r="60" spans="2:21" ht="30" customHeight="1" x14ac:dyDescent="0.3">
      <c r="B60" s="15">
        <v>54</v>
      </c>
      <c r="C60" s="286" t="s">
        <v>398</v>
      </c>
      <c r="D60" s="12" t="s">
        <v>133</v>
      </c>
      <c r="E60" s="12" t="s">
        <v>133</v>
      </c>
      <c r="F60" s="12" t="s">
        <v>134</v>
      </c>
      <c r="G60" s="267" t="s">
        <v>134</v>
      </c>
      <c r="H60" s="267" t="s">
        <v>134</v>
      </c>
      <c r="I60" s="267" t="s">
        <v>133</v>
      </c>
      <c r="J60" s="267" t="s">
        <v>134</v>
      </c>
      <c r="K60" s="267" t="s">
        <v>133</v>
      </c>
      <c r="L60" s="267" t="s">
        <v>134</v>
      </c>
      <c r="M60" s="267" t="s">
        <v>134</v>
      </c>
      <c r="N60" s="277">
        <v>1314018</v>
      </c>
      <c r="O60" s="276">
        <v>2018</v>
      </c>
      <c r="P60" s="270"/>
      <c r="Q60" s="293">
        <v>0.48</v>
      </c>
      <c r="R60" s="293">
        <v>0.12</v>
      </c>
      <c r="S60" s="293">
        <v>0</v>
      </c>
      <c r="T60" s="293">
        <v>0.85</v>
      </c>
      <c r="U60" s="287" t="s">
        <v>137</v>
      </c>
    </row>
    <row r="61" spans="2:21" x14ac:dyDescent="0.3">
      <c r="B61" s="15">
        <v>55</v>
      </c>
      <c r="C61" s="285" t="s">
        <v>399</v>
      </c>
      <c r="D61" s="16" t="s">
        <v>133</v>
      </c>
      <c r="E61" s="16" t="s">
        <v>133</v>
      </c>
      <c r="F61" s="16" t="s">
        <v>134</v>
      </c>
      <c r="G61" s="267" t="s">
        <v>134</v>
      </c>
      <c r="H61" s="267" t="s">
        <v>134</v>
      </c>
      <c r="I61" s="267" t="s">
        <v>134</v>
      </c>
      <c r="J61" s="267" t="s">
        <v>133</v>
      </c>
      <c r="K61" s="267" t="s">
        <v>134</v>
      </c>
      <c r="L61" s="267" t="s">
        <v>133</v>
      </c>
      <c r="M61" s="267" t="s">
        <v>133</v>
      </c>
      <c r="N61" s="277">
        <v>653905</v>
      </c>
      <c r="O61" s="281">
        <v>2019</v>
      </c>
      <c r="P61" s="270"/>
      <c r="Q61" s="295">
        <v>0.22</v>
      </c>
      <c r="R61" s="295">
        <v>0.03</v>
      </c>
      <c r="S61" s="293">
        <v>0</v>
      </c>
      <c r="T61" s="293">
        <v>1</v>
      </c>
      <c r="U61" s="287" t="s">
        <v>136</v>
      </c>
    </row>
    <row r="62" spans="2:21" x14ac:dyDescent="0.3">
      <c r="B62" s="15">
        <v>56</v>
      </c>
      <c r="C62" s="285" t="s">
        <v>400</v>
      </c>
      <c r="D62" s="16" t="s">
        <v>133</v>
      </c>
      <c r="E62" s="16" t="s">
        <v>133</v>
      </c>
      <c r="F62" s="16" t="s">
        <v>134</v>
      </c>
      <c r="G62" s="267"/>
      <c r="H62" s="267"/>
      <c r="I62" s="267"/>
      <c r="J62" s="267" t="s">
        <v>133</v>
      </c>
      <c r="K62" s="267"/>
      <c r="L62" s="267" t="s">
        <v>133</v>
      </c>
      <c r="M62" s="267" t="s">
        <v>133</v>
      </c>
      <c r="N62" s="277">
        <v>375921</v>
      </c>
      <c r="O62" s="281">
        <v>2019</v>
      </c>
      <c r="P62" s="270"/>
      <c r="Q62" s="295">
        <v>0.4</v>
      </c>
      <c r="R62" s="295">
        <v>0.08</v>
      </c>
      <c r="S62" s="293">
        <v>0</v>
      </c>
      <c r="T62" s="293">
        <v>1</v>
      </c>
      <c r="U62" s="287" t="s">
        <v>136</v>
      </c>
    </row>
    <row r="63" spans="2:21" ht="30" x14ac:dyDescent="0.3">
      <c r="B63" s="15">
        <v>57</v>
      </c>
      <c r="C63" s="285" t="s">
        <v>401</v>
      </c>
      <c r="D63" s="16" t="s">
        <v>133</v>
      </c>
      <c r="E63" s="16" t="s">
        <v>133</v>
      </c>
      <c r="F63" s="16" t="s">
        <v>134</v>
      </c>
      <c r="G63" s="267" t="s">
        <v>134</v>
      </c>
      <c r="H63" s="267" t="s">
        <v>134</v>
      </c>
      <c r="I63" s="267" t="s">
        <v>134</v>
      </c>
      <c r="J63" s="267" t="s">
        <v>133</v>
      </c>
      <c r="K63" s="267" t="s">
        <v>134</v>
      </c>
      <c r="L63" s="267" t="s">
        <v>133</v>
      </c>
      <c r="M63" s="267" t="s">
        <v>133</v>
      </c>
      <c r="N63" s="277">
        <v>289408</v>
      </c>
      <c r="O63" s="281">
        <v>2019</v>
      </c>
      <c r="P63" s="270"/>
      <c r="Q63" s="295">
        <v>0.4</v>
      </c>
      <c r="R63" s="295">
        <v>0.1</v>
      </c>
      <c r="S63" s="293">
        <v>0</v>
      </c>
      <c r="T63" s="293">
        <v>1</v>
      </c>
      <c r="U63" s="287" t="s">
        <v>137</v>
      </c>
    </row>
    <row r="64" spans="2:21" x14ac:dyDescent="0.3">
      <c r="B64" s="15">
        <v>58</v>
      </c>
      <c r="C64" s="285" t="s">
        <v>402</v>
      </c>
      <c r="D64" s="16"/>
      <c r="E64" s="16"/>
      <c r="F64" s="16"/>
      <c r="G64" s="267"/>
      <c r="H64" s="267"/>
      <c r="I64" s="267" t="s">
        <v>133</v>
      </c>
      <c r="J64" s="267"/>
      <c r="K64" s="267"/>
      <c r="L64" s="267"/>
      <c r="M64" s="267"/>
      <c r="N64" s="277">
        <v>486710</v>
      </c>
      <c r="O64" s="281">
        <v>2019</v>
      </c>
      <c r="P64" s="270"/>
      <c r="Q64" s="295">
        <v>1</v>
      </c>
      <c r="R64" s="295">
        <v>0</v>
      </c>
      <c r="S64" s="293">
        <v>0</v>
      </c>
      <c r="T64" s="293">
        <v>1</v>
      </c>
      <c r="U64" s="287" t="s">
        <v>137</v>
      </c>
    </row>
    <row r="65" spans="2:22" ht="30" x14ac:dyDescent="0.3">
      <c r="B65" s="15">
        <v>59</v>
      </c>
      <c r="C65" s="285" t="s">
        <v>403</v>
      </c>
      <c r="D65" s="16" t="s">
        <v>133</v>
      </c>
      <c r="E65" s="16" t="s">
        <v>133</v>
      </c>
      <c r="F65" s="16" t="s">
        <v>134</v>
      </c>
      <c r="G65" s="267" t="s">
        <v>133</v>
      </c>
      <c r="H65" s="267" t="s">
        <v>133</v>
      </c>
      <c r="I65" s="267" t="s">
        <v>133</v>
      </c>
      <c r="J65" s="267" t="s">
        <v>133</v>
      </c>
      <c r="K65" s="267" t="s">
        <v>133</v>
      </c>
      <c r="L65" s="267" t="s">
        <v>133</v>
      </c>
      <c r="M65" s="267" t="s">
        <v>133</v>
      </c>
      <c r="N65" s="277">
        <v>1588869.8167999999</v>
      </c>
      <c r="O65" s="281">
        <v>2019</v>
      </c>
      <c r="P65" s="270"/>
      <c r="Q65" s="295">
        <v>0.8</v>
      </c>
      <c r="R65" s="295">
        <v>0.2</v>
      </c>
      <c r="S65" s="293">
        <v>0</v>
      </c>
      <c r="T65" s="293">
        <v>1</v>
      </c>
      <c r="U65" s="287" t="s">
        <v>137</v>
      </c>
    </row>
    <row r="66" spans="2:22" ht="60" x14ac:dyDescent="0.3">
      <c r="B66" s="15">
        <v>60</v>
      </c>
      <c r="C66" s="285" t="s">
        <v>404</v>
      </c>
      <c r="D66" s="16" t="s">
        <v>133</v>
      </c>
      <c r="E66" s="16" t="s">
        <v>134</v>
      </c>
      <c r="F66" s="16" t="s">
        <v>134</v>
      </c>
      <c r="G66" s="267" t="s">
        <v>134</v>
      </c>
      <c r="H66" s="267" t="s">
        <v>134</v>
      </c>
      <c r="I66" s="267" t="s">
        <v>133</v>
      </c>
      <c r="J66" s="267" t="s">
        <v>134</v>
      </c>
      <c r="K66" s="267" t="s">
        <v>134</v>
      </c>
      <c r="L66" s="267" t="s">
        <v>134</v>
      </c>
      <c r="M66" s="267" t="s">
        <v>134</v>
      </c>
      <c r="N66" s="277">
        <v>5605151.5660000006</v>
      </c>
      <c r="O66" s="281">
        <v>2019</v>
      </c>
      <c r="P66" s="270"/>
      <c r="Q66" s="295">
        <v>1</v>
      </c>
      <c r="R66" s="295">
        <v>0</v>
      </c>
      <c r="S66" s="293">
        <v>0</v>
      </c>
      <c r="T66" s="293">
        <v>1</v>
      </c>
      <c r="U66" s="287" t="s">
        <v>137</v>
      </c>
    </row>
    <row r="67" spans="2:22" ht="45" x14ac:dyDescent="0.3">
      <c r="B67" s="15">
        <v>61</v>
      </c>
      <c r="C67" s="285" t="s">
        <v>405</v>
      </c>
      <c r="D67" s="16" t="s">
        <v>133</v>
      </c>
      <c r="E67" s="16" t="s">
        <v>134</v>
      </c>
      <c r="F67" s="16" t="s">
        <v>134</v>
      </c>
      <c r="G67" s="267" t="s">
        <v>134</v>
      </c>
      <c r="H67" s="267" t="s">
        <v>134</v>
      </c>
      <c r="I67" s="267" t="s">
        <v>133</v>
      </c>
      <c r="J67" s="267" t="s">
        <v>134</v>
      </c>
      <c r="K67" s="267" t="s">
        <v>134</v>
      </c>
      <c r="L67" s="267" t="s">
        <v>134</v>
      </c>
      <c r="M67" s="267" t="s">
        <v>134</v>
      </c>
      <c r="N67" s="277">
        <v>909562.696</v>
      </c>
      <c r="O67" s="281">
        <v>2019</v>
      </c>
      <c r="P67" s="270"/>
      <c r="Q67" s="295">
        <v>1</v>
      </c>
      <c r="R67" s="295">
        <v>0</v>
      </c>
      <c r="S67" s="293">
        <v>0</v>
      </c>
      <c r="T67" s="293">
        <v>1</v>
      </c>
      <c r="U67" s="287" t="s">
        <v>137</v>
      </c>
    </row>
    <row r="68" spans="2:22" ht="30" x14ac:dyDescent="0.3">
      <c r="B68" s="15">
        <v>62</v>
      </c>
      <c r="C68" s="288" t="s">
        <v>406</v>
      </c>
      <c r="D68" s="16" t="s">
        <v>133</v>
      </c>
      <c r="E68" s="16" t="s">
        <v>134</v>
      </c>
      <c r="F68" s="16" t="s">
        <v>134</v>
      </c>
      <c r="G68" s="267" t="s">
        <v>134</v>
      </c>
      <c r="H68" s="267" t="s">
        <v>134</v>
      </c>
      <c r="I68" s="267" t="s">
        <v>133</v>
      </c>
      <c r="J68" s="267" t="s">
        <v>134</v>
      </c>
      <c r="K68" s="267" t="s">
        <v>134</v>
      </c>
      <c r="L68" s="267" t="s">
        <v>134</v>
      </c>
      <c r="M68" s="267" t="s">
        <v>134</v>
      </c>
      <c r="N68" s="289">
        <v>1439205.04</v>
      </c>
      <c r="O68" s="282">
        <v>2019</v>
      </c>
      <c r="P68" s="270"/>
      <c r="Q68" s="295">
        <v>1</v>
      </c>
      <c r="R68" s="295">
        <v>0</v>
      </c>
      <c r="S68" s="293">
        <v>0</v>
      </c>
      <c r="T68" s="293">
        <v>1</v>
      </c>
      <c r="U68" s="287" t="s">
        <v>137</v>
      </c>
    </row>
    <row r="69" spans="2:22" ht="35.25" customHeight="1" x14ac:dyDescent="0.3">
      <c r="B69" s="15">
        <v>63</v>
      </c>
      <c r="C69" s="286" t="s">
        <v>407</v>
      </c>
      <c r="D69" s="12" t="s">
        <v>133</v>
      </c>
      <c r="E69" s="12" t="s">
        <v>133</v>
      </c>
      <c r="F69" s="12" t="s">
        <v>134</v>
      </c>
      <c r="G69" s="267" t="s">
        <v>133</v>
      </c>
      <c r="H69" s="267" t="s">
        <v>134</v>
      </c>
      <c r="I69" s="267" t="s">
        <v>133</v>
      </c>
      <c r="J69" s="267" t="s">
        <v>134</v>
      </c>
      <c r="K69" s="267" t="s">
        <v>133</v>
      </c>
      <c r="L69" s="267" t="s">
        <v>134</v>
      </c>
      <c r="M69" s="267" t="s">
        <v>134</v>
      </c>
      <c r="N69" s="284">
        <v>593</v>
      </c>
      <c r="O69" s="276">
        <v>2019</v>
      </c>
      <c r="P69" s="270"/>
      <c r="Q69" s="293">
        <v>0.8</v>
      </c>
      <c r="R69" s="293">
        <v>0.2</v>
      </c>
      <c r="S69" s="293">
        <v>0</v>
      </c>
      <c r="T69" s="293">
        <v>1</v>
      </c>
      <c r="U69" s="287" t="s">
        <v>137</v>
      </c>
    </row>
    <row r="70" spans="2:22" ht="51.75" thickBot="1" x14ac:dyDescent="0.35">
      <c r="B70" s="314">
        <v>64</v>
      </c>
      <c r="C70" s="286" t="s">
        <v>408</v>
      </c>
      <c r="D70" s="12" t="s">
        <v>133</v>
      </c>
      <c r="E70" s="12" t="s">
        <v>133</v>
      </c>
      <c r="F70" s="12" t="s">
        <v>134</v>
      </c>
      <c r="G70" s="267" t="s">
        <v>133</v>
      </c>
      <c r="H70" s="267" t="s">
        <v>134</v>
      </c>
      <c r="I70" s="267" t="s">
        <v>133</v>
      </c>
      <c r="J70" s="267" t="s">
        <v>134</v>
      </c>
      <c r="K70" s="267" t="s">
        <v>134</v>
      </c>
      <c r="L70" s="267" t="s">
        <v>134</v>
      </c>
      <c r="M70" s="267" t="s">
        <v>134</v>
      </c>
      <c r="N70" s="284">
        <v>685.351</v>
      </c>
      <c r="O70" s="276">
        <v>2019</v>
      </c>
      <c r="P70" s="270"/>
      <c r="Q70" s="293">
        <v>0.42</v>
      </c>
      <c r="R70" s="293">
        <v>0.12</v>
      </c>
      <c r="S70" s="293">
        <v>0</v>
      </c>
      <c r="T70" s="293">
        <v>1</v>
      </c>
      <c r="U70" s="287" t="s">
        <v>137</v>
      </c>
    </row>
    <row r="71" spans="2:22" x14ac:dyDescent="0.3">
      <c r="B71" s="265"/>
      <c r="C71" s="266"/>
      <c r="D71" s="267"/>
      <c r="E71" s="267"/>
      <c r="F71" s="267"/>
      <c r="G71" s="267"/>
      <c r="H71" s="267"/>
      <c r="I71" s="267"/>
      <c r="J71" s="267"/>
      <c r="K71" s="267"/>
      <c r="L71" s="267"/>
      <c r="M71" s="267"/>
      <c r="N71" s="268"/>
      <c r="O71" s="269"/>
      <c r="P71" s="270"/>
      <c r="Q71" s="271"/>
      <c r="R71" s="271"/>
      <c r="S71" s="271"/>
      <c r="T71" s="272"/>
      <c r="U71" s="273"/>
    </row>
    <row r="72" spans="2:22" ht="15.75" thickBot="1" x14ac:dyDescent="0.35">
      <c r="B72" s="62" t="s">
        <v>44</v>
      </c>
      <c r="C72" s="64"/>
      <c r="D72" s="52"/>
      <c r="E72" s="52"/>
      <c r="F72" s="52"/>
      <c r="G72" s="52"/>
      <c r="H72" s="52"/>
      <c r="I72" s="52"/>
      <c r="J72" s="52"/>
      <c r="K72" s="52"/>
      <c r="L72" s="52"/>
      <c r="M72" s="52"/>
      <c r="N72" s="223"/>
      <c r="O72" s="53"/>
      <c r="P72" s="165">
        <f t="shared" si="0"/>
        <v>0</v>
      </c>
      <c r="Q72" s="54"/>
      <c r="R72" s="54"/>
      <c r="S72" s="54"/>
      <c r="T72" s="65"/>
      <c r="U72" s="55"/>
    </row>
    <row r="73" spans="2:22" s="44" customFormat="1" ht="16.5" customHeight="1" thickBot="1" x14ac:dyDescent="0.35">
      <c r="B73" s="397"/>
      <c r="C73" s="398"/>
      <c r="D73" s="398"/>
      <c r="E73" s="398"/>
      <c r="F73" s="398"/>
      <c r="G73" s="399"/>
      <c r="H73" s="399"/>
      <c r="I73" s="399"/>
      <c r="J73" s="399"/>
      <c r="K73" s="399"/>
      <c r="L73" s="399"/>
      <c r="M73" s="399"/>
      <c r="N73" s="224">
        <f>SUM(N7:N72)</f>
        <v>47396169.895400003</v>
      </c>
      <c r="O73" s="48"/>
      <c r="P73" s="49"/>
      <c r="Q73" s="50"/>
      <c r="R73" s="50"/>
      <c r="S73" s="50"/>
      <c r="T73" s="50"/>
      <c r="U73" s="51"/>
    </row>
    <row r="75" spans="2:22" x14ac:dyDescent="0.3">
      <c r="C75" s="351" t="s">
        <v>254</v>
      </c>
      <c r="D75" s="351"/>
      <c r="E75" s="351"/>
    </row>
    <row r="76" spans="2:22" ht="15.75" x14ac:dyDescent="0.3">
      <c r="C76" s="46" t="s">
        <v>128</v>
      </c>
      <c r="D76" s="47"/>
      <c r="E76" s="47"/>
    </row>
    <row r="77" spans="2:22" ht="15.75" x14ac:dyDescent="0.3">
      <c r="C77" s="46" t="s">
        <v>129</v>
      </c>
      <c r="D77" s="47"/>
      <c r="E77" s="47"/>
    </row>
    <row r="78" spans="2:22" ht="15.75" x14ac:dyDescent="0.3">
      <c r="C78" s="46" t="s">
        <v>130</v>
      </c>
      <c r="D78" s="46"/>
      <c r="E78" s="46"/>
      <c r="F78" s="45"/>
      <c r="G78" s="45"/>
      <c r="H78" s="45"/>
      <c r="I78" s="45"/>
      <c r="J78" s="45"/>
      <c r="K78" s="45"/>
      <c r="L78" s="45"/>
      <c r="M78" s="45"/>
      <c r="N78" s="45"/>
      <c r="O78" s="45"/>
      <c r="P78" s="45"/>
      <c r="Q78" s="45"/>
      <c r="R78" s="45"/>
      <c r="S78" s="45"/>
      <c r="T78" s="45"/>
      <c r="U78" s="45"/>
      <c r="V78" s="45"/>
    </row>
    <row r="79" spans="2:22" ht="15.75" x14ac:dyDescent="0.3">
      <c r="C79" s="46" t="s">
        <v>131</v>
      </c>
      <c r="D79" s="46"/>
      <c r="E79" s="46"/>
      <c r="F79" s="45"/>
      <c r="G79" s="45"/>
      <c r="H79" s="45"/>
      <c r="I79" s="45"/>
      <c r="J79" s="45"/>
      <c r="K79" s="45"/>
      <c r="L79" s="45"/>
      <c r="M79" s="45"/>
      <c r="N79" s="45"/>
      <c r="O79" s="45"/>
      <c r="P79" s="45"/>
      <c r="Q79" s="45"/>
      <c r="R79" s="45"/>
      <c r="S79" s="45"/>
      <c r="T79" s="45"/>
      <c r="U79" s="45"/>
      <c r="V79" s="45"/>
    </row>
    <row r="80" spans="2:22" ht="15.75" x14ac:dyDescent="0.3">
      <c r="C80" s="46" t="s">
        <v>132</v>
      </c>
      <c r="D80" s="46"/>
      <c r="E80" s="46"/>
      <c r="F80" s="45"/>
      <c r="G80" s="45"/>
      <c r="H80" s="45"/>
      <c r="I80" s="45"/>
      <c r="J80" s="45"/>
      <c r="K80" s="45"/>
      <c r="L80" s="45"/>
      <c r="M80" s="45"/>
      <c r="N80" s="45"/>
      <c r="O80" s="45"/>
      <c r="P80" s="45"/>
      <c r="Q80" s="45"/>
      <c r="R80" s="45"/>
      <c r="S80" s="45"/>
      <c r="T80" s="45"/>
      <c r="U80" s="45"/>
      <c r="V80" s="45"/>
    </row>
    <row r="81" spans="3:22" ht="15.75" x14ac:dyDescent="0.3">
      <c r="C81" s="45"/>
      <c r="D81" s="45"/>
      <c r="E81" s="45"/>
      <c r="F81" s="45"/>
      <c r="G81" s="45"/>
      <c r="H81" s="45"/>
      <c r="I81" s="45"/>
      <c r="J81" s="45"/>
      <c r="K81" s="45"/>
      <c r="L81" s="45"/>
      <c r="M81" s="45"/>
      <c r="N81" s="45"/>
      <c r="O81" s="45"/>
      <c r="P81" s="45"/>
      <c r="Q81" s="45"/>
      <c r="R81" s="45"/>
      <c r="S81" s="45"/>
      <c r="T81" s="45"/>
      <c r="U81" s="45"/>
      <c r="V81" s="45"/>
    </row>
    <row r="82" spans="3:22" ht="15.75" x14ac:dyDescent="0.3">
      <c r="C82" s="45"/>
      <c r="D82" s="45"/>
      <c r="E82" s="45"/>
      <c r="F82" s="45"/>
      <c r="G82" s="45"/>
      <c r="H82" s="45"/>
      <c r="I82" s="45"/>
      <c r="J82" s="45"/>
      <c r="K82" s="45"/>
      <c r="L82" s="45"/>
      <c r="M82" s="45"/>
      <c r="N82" s="45"/>
      <c r="O82" s="45"/>
      <c r="P82" s="45"/>
      <c r="Q82" s="45"/>
      <c r="R82" s="45"/>
      <c r="S82" s="45"/>
      <c r="T82" s="45"/>
      <c r="U82" s="45"/>
      <c r="V82" s="45"/>
    </row>
    <row r="83" spans="3:22" ht="90" x14ac:dyDescent="0.3">
      <c r="C83" s="152" t="s">
        <v>255</v>
      </c>
    </row>
  </sheetData>
  <sheetProtection algorithmName="SHA-512" hashValue="XUwx1YSOvmOFfxrPaqfd0ZWygLjFlpSawTs8lhN5QTcPllBI3N3w5GDWyFuyJW6fY89m3Wg398mxKp3+k+GuLg==" saltValue="p8rGtl6xYDZZJGOdBpwvIw==" spinCount="100000" sheet="1" objects="1" scenarios="1" formatCells="0" formatColumns="0" formatRows="0" insertRows="0" deleteRows="0"/>
  <mergeCells count="13">
    <mergeCell ref="C75:E75"/>
    <mergeCell ref="U5:U6"/>
    <mergeCell ref="B73:M73"/>
    <mergeCell ref="B2:U2"/>
    <mergeCell ref="B3:U3"/>
    <mergeCell ref="B5:B6"/>
    <mergeCell ref="C5:C6"/>
    <mergeCell ref="D5:F5"/>
    <mergeCell ref="N5:N6"/>
    <mergeCell ref="O5:O6"/>
    <mergeCell ref="P5:S5"/>
    <mergeCell ref="T5:T6"/>
    <mergeCell ref="G5:M5"/>
  </mergeCells>
  <pageMargins left="0.7" right="0.7" top="0.75" bottom="0.75" header="0.3" footer="0.3"/>
  <pageSetup paperSize="9" scale="39"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Sheet2!$C$4:$C$5</xm:f>
          </x14:formula1>
          <xm:sqref>D7:M72</xm:sqref>
        </x14:dataValidation>
        <x14:dataValidation type="list" allowBlank="1" showInputMessage="1" showErrorMessage="1">
          <x14:formula1>
            <xm:f>Sheet2!$C$17:$C$20</xm:f>
          </x14:formula1>
          <xm:sqref>T8:T72</xm:sqref>
        </x14:dataValidation>
        <x14:dataValidation type="list" allowBlank="1" showInputMessage="1" showErrorMessage="1" promptTitle="Selectati">
          <x14:formula1>
            <xm:f>Sheet2!$C$17:$C$20</xm:f>
          </x14:formula1>
          <xm:sqref>T7</xm:sqref>
        </x14:dataValidation>
        <x14:dataValidation type="list" allowBlank="1" showInputMessage="1" showErrorMessage="1">
          <x14:formula1>
            <xm:f>Sheet2!$C$8:$C$14</xm:f>
          </x14:formula1>
          <xm:sqref>U7:U72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F41"/>
  <sheetViews>
    <sheetView workbookViewId="0">
      <selection activeCell="C35" sqref="C35:D41"/>
    </sheetView>
  </sheetViews>
  <sheetFormatPr defaultRowHeight="15" x14ac:dyDescent="0.25"/>
  <cols>
    <col min="3" max="3" width="38.7109375" bestFit="1" customWidth="1"/>
  </cols>
  <sheetData>
    <row r="3" spans="3:3" x14ac:dyDescent="0.25">
      <c r="C3" s="56" t="s">
        <v>243</v>
      </c>
    </row>
    <row r="4" spans="3:3" x14ac:dyDescent="0.25">
      <c r="C4" s="58" t="s">
        <v>133</v>
      </c>
    </row>
    <row r="5" spans="3:3" x14ac:dyDescent="0.25">
      <c r="C5" s="58" t="s">
        <v>134</v>
      </c>
    </row>
    <row r="7" spans="3:3" x14ac:dyDescent="0.25">
      <c r="C7" s="56" t="s">
        <v>140</v>
      </c>
    </row>
    <row r="8" spans="3:3" x14ac:dyDescent="0.25">
      <c r="C8" s="57" t="s">
        <v>135</v>
      </c>
    </row>
    <row r="9" spans="3:3" x14ac:dyDescent="0.25">
      <c r="C9" s="57" t="s">
        <v>136</v>
      </c>
    </row>
    <row r="10" spans="3:3" x14ac:dyDescent="0.25">
      <c r="C10" s="57" t="s">
        <v>228</v>
      </c>
    </row>
    <row r="11" spans="3:3" x14ac:dyDescent="0.25">
      <c r="C11" s="57" t="s">
        <v>137</v>
      </c>
    </row>
    <row r="12" spans="3:3" x14ac:dyDescent="0.25">
      <c r="C12" s="57" t="s">
        <v>138</v>
      </c>
    </row>
    <row r="13" spans="3:3" x14ac:dyDescent="0.25">
      <c r="C13" s="57" t="s">
        <v>139</v>
      </c>
    </row>
    <row r="14" spans="3:3" x14ac:dyDescent="0.25">
      <c r="C14" s="57" t="s">
        <v>242</v>
      </c>
    </row>
    <row r="16" spans="3:3" x14ac:dyDescent="0.25">
      <c r="C16" s="60" t="s">
        <v>123</v>
      </c>
    </row>
    <row r="17" spans="2:6" x14ac:dyDescent="0.25">
      <c r="C17" s="59" t="s">
        <v>142</v>
      </c>
    </row>
    <row r="18" spans="2:6" x14ac:dyDescent="0.25">
      <c r="C18" s="59" t="s">
        <v>141</v>
      </c>
    </row>
    <row r="19" spans="2:6" x14ac:dyDescent="0.25">
      <c r="C19" s="59" t="s">
        <v>143</v>
      </c>
    </row>
    <row r="20" spans="2:6" x14ac:dyDescent="0.25">
      <c r="C20" s="59" t="s">
        <v>241</v>
      </c>
    </row>
    <row r="22" spans="2:6" x14ac:dyDescent="0.25">
      <c r="C22" s="60" t="s">
        <v>181</v>
      </c>
    </row>
    <row r="23" spans="2:6" s="70" customFormat="1" ht="15.75" x14ac:dyDescent="0.3">
      <c r="B23" s="59"/>
      <c r="C23" s="59" t="s">
        <v>182</v>
      </c>
      <c r="D23" s="69"/>
      <c r="E23" s="69"/>
      <c r="F23" s="69"/>
    </row>
    <row r="24" spans="2:6" s="70" customFormat="1" x14ac:dyDescent="0.25">
      <c r="B24" s="59"/>
      <c r="C24" s="59" t="s">
        <v>183</v>
      </c>
    </row>
    <row r="25" spans="2:6" s="70" customFormat="1" x14ac:dyDescent="0.25">
      <c r="B25" s="59"/>
      <c r="C25" s="59" t="s">
        <v>184</v>
      </c>
    </row>
    <row r="26" spans="2:6" s="70" customFormat="1" x14ac:dyDescent="0.25">
      <c r="B26" s="59"/>
      <c r="C26" s="59" t="s">
        <v>185</v>
      </c>
    </row>
    <row r="27" spans="2:6" s="70" customFormat="1" x14ac:dyDescent="0.25">
      <c r="B27" s="59"/>
      <c r="C27" s="59" t="s">
        <v>186</v>
      </c>
    </row>
    <row r="28" spans="2:6" s="70" customFormat="1" x14ac:dyDescent="0.25">
      <c r="B28" s="59"/>
      <c r="C28" s="59" t="s">
        <v>187</v>
      </c>
    </row>
    <row r="29" spans="2:6" s="70" customFormat="1" x14ac:dyDescent="0.25">
      <c r="B29" s="59"/>
      <c r="C29" s="59" t="s">
        <v>188</v>
      </c>
    </row>
    <row r="30" spans="2:6" s="70" customFormat="1" x14ac:dyDescent="0.25">
      <c r="B30" s="59"/>
      <c r="C30" s="59" t="s">
        <v>189</v>
      </c>
    </row>
    <row r="31" spans="2:6" s="70" customFormat="1" x14ac:dyDescent="0.25">
      <c r="B31" s="59"/>
      <c r="C31" s="59" t="s">
        <v>190</v>
      </c>
    </row>
    <row r="34" spans="3:5" ht="15.75" x14ac:dyDescent="0.3">
      <c r="C34" s="351" t="s">
        <v>230</v>
      </c>
      <c r="D34" s="351"/>
      <c r="E34" s="351"/>
    </row>
    <row r="35" spans="3:5" x14ac:dyDescent="0.25">
      <c r="C35" s="405" t="s">
        <v>231</v>
      </c>
      <c r="D35" s="405"/>
      <c r="E35" s="153"/>
    </row>
    <row r="36" spans="3:5" x14ac:dyDescent="0.25">
      <c r="C36" s="405" t="s">
        <v>232</v>
      </c>
      <c r="D36" s="405"/>
      <c r="E36" s="153"/>
    </row>
    <row r="37" spans="3:5" x14ac:dyDescent="0.25">
      <c r="C37" s="405" t="s">
        <v>233</v>
      </c>
      <c r="D37" s="405"/>
      <c r="E37" s="153"/>
    </row>
    <row r="38" spans="3:5" x14ac:dyDescent="0.25">
      <c r="C38" s="405" t="s">
        <v>234</v>
      </c>
      <c r="D38" s="405"/>
      <c r="E38" s="153"/>
    </row>
    <row r="39" spans="3:5" x14ac:dyDescent="0.25">
      <c r="C39" s="405" t="s">
        <v>235</v>
      </c>
      <c r="D39" s="405"/>
      <c r="E39" s="153"/>
    </row>
    <row r="40" spans="3:5" x14ac:dyDescent="0.25">
      <c r="C40" s="405" t="s">
        <v>236</v>
      </c>
      <c r="D40" s="405"/>
      <c r="E40" s="153"/>
    </row>
    <row r="41" spans="3:5" ht="15.75" x14ac:dyDescent="0.3">
      <c r="C41" s="406" t="s">
        <v>237</v>
      </c>
      <c r="D41" s="406"/>
      <c r="E41" s="47"/>
    </row>
  </sheetData>
  <mergeCells count="8">
    <mergeCell ref="C40:D40"/>
    <mergeCell ref="C41:D41"/>
    <mergeCell ref="C34:E34"/>
    <mergeCell ref="C35:D35"/>
    <mergeCell ref="C36:D36"/>
    <mergeCell ref="C37:D37"/>
    <mergeCell ref="C38:D38"/>
    <mergeCell ref="C39:D3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Situația Ec-Fin _ Indicatori</vt:lpstr>
      <vt:lpstr>Dinamică_Personal</vt:lpstr>
      <vt:lpstr>Situație_Proiecte</vt:lpstr>
      <vt:lpstr>Rezultate CDI</vt:lpstr>
      <vt:lpstr>Rezultate CDI valorificate</vt:lpstr>
      <vt:lpstr>Echipamente_CDI</vt:lpstr>
      <vt:lpstr>Sheet2</vt:lpstr>
      <vt:lpstr>'Rezultate CDI valorificate'!_ftn2</vt:lpstr>
      <vt:lpstr>'Rezultate CDI valorificate'!_ftn3</vt:lpstr>
      <vt:lpstr>'Rezultate CDI valorificate'!_ftn4</vt:lpstr>
      <vt:lpstr>'Rezultate CDI valorificate'!_ftnref1</vt:lpstr>
      <vt:lpstr>'Rezultate CDI valorificate'!_ftnref2</vt:lpstr>
      <vt:lpstr>'Rezultate CDI valorificate'!_ftnref3</vt:lpstr>
      <vt:lpstr>'Rezultate CDI valorificate'!_ftnref4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 BALA</dc:creator>
  <cp:lastModifiedBy>Roxana Savastru</cp:lastModifiedBy>
  <cp:lastPrinted>2021-04-01T10:58:49Z</cp:lastPrinted>
  <dcterms:created xsi:type="dcterms:W3CDTF">2019-01-28T11:01:48Z</dcterms:created>
  <dcterms:modified xsi:type="dcterms:W3CDTF">2023-03-13T08:05:51Z</dcterms:modified>
</cp:coreProperties>
</file>